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  <externalReference r:id="rId5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<sst xmlns="http://schemas.openxmlformats.org/spreadsheetml/2006/main" count="194" uniqueCount="66">
  <si>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</si>
  <si>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</si>
  <si>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</si>
  <si>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</si>
  <si>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</si>
  <si>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</si>
  <si>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</si>
  <si>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</si>
  <si>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</si>
  <si>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</si>
  <si>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</si>
  <si>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</si>
  <si>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</si>
  <si>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</si>
  <si>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</si>
  <si>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</si>
  <si>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</si>
  <si>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</si>
  <si>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</si>
  <si>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</si>
  <si>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</si>
  <si>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</si>
  <si>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</si>
  <si>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</si>
  <si>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</si>
  <si>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</si>
  <si>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</si>
  <si>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</si>
  <si>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</si>
  <si>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</si>
  <si>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</si>
  <si>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</si>
  <si>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</si>
  <si>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</si>
  <si>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</si>
  <si>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</si>
  <si>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</si>
  <si>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</si>
  <si>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</si>
  <si>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</si>
  <si>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</si>
  <si>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</si>
  <si>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</si>
  <si>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</si>
  <si>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</si>
  <si>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</si>
  <si>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</si>
  <si>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</si>
  <si>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</si>
  <si>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</si>
  <si>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</si>
  <si>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</si>
  <si>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</si>
  <si>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</si>
  <si>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</si>
  <si>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</si>
  <si>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</si>
  <si>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</si>
  <si>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</si>
  <si>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</si>
  <si>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>%</t>
  </si>
  <si>
    <t>EJECUCION</t>
  </si>
  <si>
    <t xml:space="preserve">COMPROMISOS </t>
  </si>
  <si>
    <t>MENSUALES</t>
  </si>
  <si>
    <t>VIGENCIA   ENERO 2009</t>
  </si>
  <si>
    <t>MES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</si>
</sst>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ejecucion%20hacienda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1">
          <cell r="D21">
            <v>23511091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520-0900-07 FORTALECIMIENTO"/>
    </sheetNames>
    <sheetDataSet>
      <sheetData sheetId="3">
        <row r="12">
          <cell r="D12">
            <v>21736870</v>
          </cell>
        </row>
      </sheetData>
      <sheetData sheetId="4">
        <row r="16">
          <cell r="E16">
            <v>35231898</v>
          </cell>
        </row>
      </sheetData>
      <sheetData sheetId="5">
        <row r="12">
          <cell r="D12">
            <v>5345698</v>
          </cell>
        </row>
      </sheetData>
      <sheetData sheetId="6">
        <row r="8">
          <cell r="D8">
            <v>33613920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25">
      <selection activeCell="A48" sqref="A48:L85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10" width="18.421875" style="0" customWidth="1"/>
    <col min="11" max="11" width="19.00390625" style="0" customWidth="1"/>
    <col min="12" max="12" width="16.28125" style="0" customWidth="1"/>
    <col min="13" max="13" width="17.28125" style="0" customWidth="1"/>
    <col min="14" max="14" width="13.2812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10" t="s">
        <v>64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58</v>
      </c>
      <c r="L6" s="32" t="s">
        <v>60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65</v>
      </c>
      <c r="K7" s="11" t="s">
        <v>59</v>
      </c>
      <c r="L7" s="33" t="s">
        <v>61</v>
      </c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149399653</v>
      </c>
      <c r="K10" s="16">
        <f>+J10</f>
        <v>149399653</v>
      </c>
      <c r="L10" s="14">
        <f>+K10/I10*100</f>
        <v>11.194362502952576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125888562</v>
      </c>
      <c r="K11" s="16">
        <f aca="true" t="shared" si="0" ref="K11:K27">+J11</f>
        <v>125888562</v>
      </c>
      <c r="L11" s="14">
        <f aca="true" t="shared" si="1" ref="L11:L22">+K11/I11*100</f>
        <v>9.679191366589816</v>
      </c>
    </row>
    <row r="12" spans="1:12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125888562</v>
      </c>
      <c r="K12" s="16">
        <f t="shared" si="0"/>
        <v>125888562</v>
      </c>
      <c r="L12" s="14">
        <f t="shared" si="1"/>
        <v>12.205866217753004</v>
      </c>
    </row>
    <row r="13" spans="1:12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102720834</v>
      </c>
      <c r="K13" s="16">
        <f t="shared" si="0"/>
        <v>102720834</v>
      </c>
      <c r="L13" s="14">
        <f t="shared" si="1"/>
        <v>13.696252417493259</v>
      </c>
    </row>
    <row r="14" spans="1:12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2" ref="I14:I19">+G14+H14</f>
        <v>1146602</v>
      </c>
      <c r="J14" s="14"/>
      <c r="K14" s="16">
        <f t="shared" si="0"/>
        <v>0</v>
      </c>
      <c r="L14" s="14">
        <f t="shared" si="1"/>
        <v>0</v>
      </c>
    </row>
    <row r="15" spans="1:12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2"/>
        <v>99683709</v>
      </c>
      <c r="J15" s="14">
        <v>11798520</v>
      </c>
      <c r="K15" s="16">
        <f t="shared" si="0"/>
        <v>11798520</v>
      </c>
      <c r="L15" s="14">
        <f t="shared" si="1"/>
        <v>11.835956063793734</v>
      </c>
    </row>
    <row r="16" spans="1:12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2"/>
        <v>180554956</v>
      </c>
      <c r="J16" s="14">
        <f>1414533+8707652+291507+955516</f>
        <v>11369208</v>
      </c>
      <c r="K16" s="16">
        <f t="shared" si="0"/>
        <v>11369208</v>
      </c>
      <c r="L16" s="14">
        <f t="shared" si="1"/>
        <v>6.296813032371153</v>
      </c>
    </row>
    <row r="17" spans="1:12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2"/>
        <v>60237480</v>
      </c>
      <c r="J17" s="14">
        <v>0</v>
      </c>
      <c r="K17" s="16">
        <f t="shared" si="0"/>
        <v>0</v>
      </c>
      <c r="L17" s="14">
        <f t="shared" si="1"/>
        <v>0</v>
      </c>
    </row>
    <row r="18" spans="1:12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2"/>
        <v>208995308</v>
      </c>
      <c r="J18" s="14">
        <v>0</v>
      </c>
      <c r="K18" s="16">
        <f t="shared" si="0"/>
        <v>0</v>
      </c>
      <c r="L18" s="14">
        <f t="shared" si="1"/>
        <v>0</v>
      </c>
    </row>
    <row r="19" spans="1:12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2"/>
        <v>25553530</v>
      </c>
      <c r="J19" s="16">
        <f>SUM(J20:J21)</f>
        <v>23511091</v>
      </c>
      <c r="K19" s="16">
        <f t="shared" si="0"/>
        <v>23511091</v>
      </c>
      <c r="L19" s="14">
        <f t="shared" si="1"/>
        <v>92.00721387612593</v>
      </c>
    </row>
    <row r="20" spans="1:12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+'[1]Hoja1'!$D$21</f>
        <v>23511091</v>
      </c>
      <c r="K20" s="16">
        <f t="shared" si="0"/>
        <v>23511091</v>
      </c>
      <c r="L20" s="14">
        <f t="shared" si="1"/>
        <v>96.8054211155395</v>
      </c>
    </row>
    <row r="21" spans="1:12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f t="shared" si="0"/>
        <v>0</v>
      </c>
      <c r="L21" s="14">
        <f t="shared" si="1"/>
        <v>0</v>
      </c>
    </row>
    <row r="22" spans="1:12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f t="shared" si="0"/>
        <v>0</v>
      </c>
      <c r="L22" s="14">
        <f t="shared" si="1"/>
        <v>0</v>
      </c>
    </row>
    <row r="23" spans="1:12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>
        <f t="shared" si="0"/>
        <v>0</v>
      </c>
      <c r="L23" s="14" t="s">
        <v>1</v>
      </c>
    </row>
    <row r="24" spans="1:12" ht="12.75">
      <c r="A24" s="13" t="s">
        <v>33</v>
      </c>
      <c r="B24" s="13"/>
      <c r="C24" s="13"/>
      <c r="D24" s="13"/>
      <c r="E24" s="13"/>
      <c r="F24" s="15" t="s">
        <v>34</v>
      </c>
      <c r="G24" s="16">
        <f>+G26</f>
        <v>0</v>
      </c>
      <c r="H24" s="16">
        <f>+H26</f>
        <v>0</v>
      </c>
      <c r="I24" s="16">
        <f>+G24+H24</f>
        <v>0</v>
      </c>
      <c r="J24" s="16">
        <f>+J26</f>
        <v>0</v>
      </c>
      <c r="K24" s="16">
        <f t="shared" si="0"/>
        <v>0</v>
      </c>
      <c r="L24" s="14">
        <v>0</v>
      </c>
    </row>
    <row r="25" spans="1:12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>
        <f t="shared" si="0"/>
        <v>0</v>
      </c>
      <c r="L25" s="14" t="s">
        <v>1</v>
      </c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>
        <v>0</v>
      </c>
      <c r="H26" s="14">
        <v>0</v>
      </c>
      <c r="I26" s="14">
        <f>+G26+H26</f>
        <v>0</v>
      </c>
      <c r="J26" s="14">
        <v>0</v>
      </c>
      <c r="K26" s="16">
        <f t="shared" si="0"/>
        <v>0</v>
      </c>
      <c r="L26" s="14">
        <v>0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0</v>
      </c>
      <c r="I27" s="16">
        <f>+I10+I24</f>
        <v>1334597240</v>
      </c>
      <c r="J27" s="16">
        <f>+J10+J24</f>
        <v>149399653</v>
      </c>
      <c r="K27" s="16">
        <f t="shared" si="0"/>
        <v>149399653</v>
      </c>
      <c r="L27" s="14">
        <f>+K27/I27*100</f>
        <v>11.194362502952576</v>
      </c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/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ht="12.75">
      <c r="H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>
        <v>39814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62</v>
      </c>
      <c r="K52" s="22" t="s">
        <v>58</v>
      </c>
      <c r="L52" s="32" t="s">
        <v>60</v>
      </c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63</v>
      </c>
      <c r="K53" s="11" t="s">
        <v>59</v>
      </c>
      <c r="L53" s="33" t="s">
        <v>61</v>
      </c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/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170578177</v>
      </c>
      <c r="K56" s="23">
        <f>SUM(K57+K66+K70)</f>
        <v>170578177</v>
      </c>
      <c r="L56" s="14">
        <f>+K56/I56*100</f>
        <v>5.238334580592652</v>
      </c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0</v>
      </c>
      <c r="I57" s="23">
        <f>+I58+I63+I64+I65</f>
        <v>1423687311</v>
      </c>
      <c r="J57" s="23">
        <f>SUM(J58+J63+J64+J65)</f>
        <v>129019668</v>
      </c>
      <c r="K57" s="23">
        <f>SUM(K58+K63+K64+K65)</f>
        <v>129019668</v>
      </c>
      <c r="L57" s="14">
        <f aca="true" t="shared" si="3" ref="L57:L74">+K57/I57*100</f>
        <v>9.062359901864715</v>
      </c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0</v>
      </c>
      <c r="I58" s="23">
        <f>SUM(I59:I62)</f>
        <v>909053395</v>
      </c>
      <c r="J58" s="23">
        <f>SUM(J59:J62)</f>
        <v>8154410</v>
      </c>
      <c r="K58" s="23">
        <f>SUM(K59:K62)</f>
        <v>8154410</v>
      </c>
      <c r="L58" s="14">
        <f t="shared" si="3"/>
        <v>0.8970221160661306</v>
      </c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v>0</v>
      </c>
      <c r="I59" s="23">
        <f>SUM(G59+H59)</f>
        <v>700765929</v>
      </c>
      <c r="J59" s="23">
        <v>0</v>
      </c>
      <c r="K59" s="23">
        <v>0</v>
      </c>
      <c r="L59" s="14">
        <f t="shared" si="3"/>
        <v>0</v>
      </c>
    </row>
    <row r="60" spans="1:12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0</v>
      </c>
      <c r="I60" s="23">
        <f>SUM(G60+H60)</f>
        <v>10000000</v>
      </c>
      <c r="J60" s="23">
        <f>+K60</f>
        <v>6561348</v>
      </c>
      <c r="K60" s="23">
        <v>6561348</v>
      </c>
      <c r="L60" s="14">
        <f t="shared" si="3"/>
        <v>65.61348</v>
      </c>
    </row>
    <row r="61" spans="1:12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v>0</v>
      </c>
      <c r="L61" s="14">
        <f t="shared" si="3"/>
        <v>0</v>
      </c>
    </row>
    <row r="62" spans="1:12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1593062</v>
      </c>
      <c r="K62" s="23">
        <v>1593062</v>
      </c>
      <c r="L62" s="14">
        <f t="shared" si="3"/>
        <v>1.1275937238466656</v>
      </c>
    </row>
    <row r="63" spans="1:12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v>0</v>
      </c>
      <c r="I63" s="23">
        <f>SUM(G63+H63)</f>
        <v>153630000</v>
      </c>
      <c r="J63" s="23">
        <v>120865258</v>
      </c>
      <c r="K63" s="23">
        <f>+J63</f>
        <v>120865258</v>
      </c>
      <c r="L63" s="14">
        <f t="shared" si="3"/>
        <v>78.67295319924494</v>
      </c>
    </row>
    <row r="64" spans="1:12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v>0</v>
      </c>
      <c r="L64" s="14">
        <f t="shared" si="3"/>
        <v>0</v>
      </c>
    </row>
    <row r="65" spans="1:12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v>0</v>
      </c>
      <c r="L65" s="14">
        <f t="shared" si="3"/>
        <v>0</v>
      </c>
    </row>
    <row r="66" spans="1:12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v>0</v>
      </c>
      <c r="I66" s="23">
        <f>+I67+I68+I69</f>
        <v>732132319</v>
      </c>
      <c r="J66" s="23">
        <f>SUM(J67:J69)</f>
        <v>41558509</v>
      </c>
      <c r="K66" s="23">
        <f>SUM(K67:K69)</f>
        <v>41558509</v>
      </c>
      <c r="L66" s="14">
        <f t="shared" si="3"/>
        <v>5.676365859215675</v>
      </c>
    </row>
    <row r="67" spans="1:12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0</v>
      </c>
      <c r="I67" s="23">
        <f>+G67+H67</f>
        <v>112638790</v>
      </c>
      <c r="J67" s="23">
        <v>11588458</v>
      </c>
      <c r="K67" s="23">
        <v>11588458</v>
      </c>
      <c r="L67" s="14">
        <f t="shared" si="3"/>
        <v>10.288159167902993</v>
      </c>
    </row>
    <row r="68" spans="1:12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29970051</v>
      </c>
      <c r="K68" s="23">
        <v>29970051</v>
      </c>
      <c r="L68" s="14">
        <f t="shared" si="3"/>
        <v>5.116437752873786</v>
      </c>
    </row>
    <row r="69" spans="1:12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v>0</v>
      </c>
      <c r="L69" s="14">
        <f t="shared" si="3"/>
        <v>0</v>
      </c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0</v>
      </c>
      <c r="L70" s="14">
        <f t="shared" si="3"/>
        <v>0</v>
      </c>
    </row>
    <row r="71" spans="1:12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>
        <f t="shared" si="3"/>
        <v>0</v>
      </c>
    </row>
    <row r="72" spans="1:12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v>0</v>
      </c>
      <c r="L72" s="14">
        <f t="shared" si="3"/>
        <v>0</v>
      </c>
    </row>
    <row r="73" spans="1:12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v>0</v>
      </c>
      <c r="L73" s="14">
        <f t="shared" si="3"/>
        <v>0</v>
      </c>
    </row>
    <row r="74" spans="1:12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0</v>
      </c>
      <c r="L74" s="14">
        <f t="shared" si="3"/>
        <v>0</v>
      </c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 t="s">
        <v>1</v>
      </c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0</v>
      </c>
      <c r="I76" s="25">
        <f>SUM(G76+H76)</f>
        <v>7007419579</v>
      </c>
      <c r="J76" s="25">
        <f>SUM(J78:J84)</f>
        <v>95928386</v>
      </c>
      <c r="K76" s="25">
        <f>SUM(K78:K84)</f>
        <v>95928386</v>
      </c>
      <c r="L76" s="14">
        <f>+K76/I76*100</f>
        <v>1.3689545048434155</v>
      </c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 t="s">
        <v>1</v>
      </c>
    </row>
    <row r="78" spans="1:12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0</v>
      </c>
      <c r="I78" s="25">
        <f aca="true" t="shared" si="4" ref="I78:I84">SUM(G78+H78)</f>
        <v>884106469</v>
      </c>
      <c r="J78" s="25">
        <v>0</v>
      </c>
      <c r="K78" s="25">
        <f aca="true" t="shared" si="5" ref="K78:K84">+J78</f>
        <v>0</v>
      </c>
      <c r="L78" s="14">
        <f aca="true" t="shared" si="6" ref="L78:L85">+K78/I78*100</f>
        <v>0</v>
      </c>
    </row>
    <row r="79" spans="1:12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0</v>
      </c>
      <c r="I79" s="25">
        <f t="shared" si="4"/>
        <v>4396711060</v>
      </c>
      <c r="J79" s="25">
        <v>0</v>
      </c>
      <c r="K79" s="25">
        <f t="shared" si="5"/>
        <v>0</v>
      </c>
      <c r="L79" s="14">
        <f t="shared" si="6"/>
        <v>0</v>
      </c>
    </row>
    <row r="80" spans="1:12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v>0</v>
      </c>
      <c r="I80" s="25">
        <f t="shared" si="4"/>
        <v>400000000</v>
      </c>
      <c r="J80" s="25">
        <v>0</v>
      </c>
      <c r="K80" s="25">
        <f t="shared" si="5"/>
        <v>0</v>
      </c>
      <c r="L80" s="14">
        <f t="shared" si="6"/>
        <v>0</v>
      </c>
    </row>
    <row r="81" spans="1:12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0</v>
      </c>
      <c r="I81" s="25">
        <f t="shared" si="4"/>
        <v>150000000</v>
      </c>
      <c r="J81" s="25">
        <f>+'[2]0310-0900-04 TERRITORIO RURAL U'!$D$12</f>
        <v>21736870</v>
      </c>
      <c r="K81" s="25">
        <f t="shared" si="5"/>
        <v>21736870</v>
      </c>
      <c r="L81" s="14">
        <f t="shared" si="6"/>
        <v>14.491246666666665</v>
      </c>
    </row>
    <row r="82" spans="1:12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0</v>
      </c>
      <c r="I82" s="25">
        <f t="shared" si="4"/>
        <v>757602050</v>
      </c>
      <c r="J82" s="25">
        <f>+'[2]0310-0900-05 AUTORIDAD AMBIENTA'!$E$16</f>
        <v>35231898</v>
      </c>
      <c r="K82" s="25">
        <f t="shared" si="5"/>
        <v>35231898</v>
      </c>
      <c r="L82" s="14">
        <f t="shared" si="6"/>
        <v>4.650449137512234</v>
      </c>
    </row>
    <row r="83" spans="1:12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4"/>
        <v>169000000</v>
      </c>
      <c r="J83" s="25">
        <f>+'[2]0310-0900-06 EDUCACION AMBIENTA'!$D$12</f>
        <v>5345698</v>
      </c>
      <c r="K83" s="25">
        <f t="shared" si="5"/>
        <v>5345698</v>
      </c>
      <c r="L83" s="14">
        <f t="shared" si="6"/>
        <v>3.1631349112426035</v>
      </c>
    </row>
    <row r="84" spans="1:12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v>0</v>
      </c>
      <c r="I84" s="25">
        <f t="shared" si="4"/>
        <v>250000000</v>
      </c>
      <c r="J84" s="25">
        <f>+'[2]0520-0900-07 FORTALECIMIENTO'!$D$8</f>
        <v>33613920</v>
      </c>
      <c r="K84" s="25">
        <f t="shared" si="5"/>
        <v>33613920</v>
      </c>
      <c r="L84" s="14">
        <f t="shared" si="6"/>
        <v>13.445568</v>
      </c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0</v>
      </c>
      <c r="I85" s="16">
        <f>+I76+I56</f>
        <v>10263763258</v>
      </c>
      <c r="J85" s="16">
        <f>+J76+J56</f>
        <v>266506563</v>
      </c>
      <c r="K85" s="16">
        <f>+K76+K56</f>
        <v>266506563</v>
      </c>
      <c r="L85" s="14">
        <f t="shared" si="6"/>
        <v>2.596577457028481</v>
      </c>
    </row>
    <row r="86" spans="7:12" ht="12.75">
      <c r="G86" s="3" t="s">
        <v>1</v>
      </c>
      <c r="L86" s="3"/>
    </row>
    <row r="87" ht="12.75">
      <c r="L87" s="3"/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2009-03-06T21:58:08Z</cp:lastPrinted>
  <dcterms:created xsi:type="dcterms:W3CDTF">2007-01-13T18:42:48Z</dcterms:created>
  <dcterms:modified xsi:type="dcterms:W3CDTF">2009-03-06T21:58:11Z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