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 JAKELINE CAM\SEGUIMIENTO PAG. WEB\"/>
    </mc:Choice>
  </mc:AlternateContent>
  <bookViews>
    <workbookView xWindow="0" yWindow="0" windowWidth="28800" windowHeight="12435" firstSheet="2" activeTab="2"/>
  </bookViews>
  <sheets>
    <sheet name="MATRIZ GENERAL CONSOLIDADA" sheetId="19" state="hidden" r:id="rId1"/>
    <sheet name="Anexo 1 Matriz SINA Inf Gestión" sheetId="9" state="hidden" r:id="rId2"/>
    <sheet name="Hoja 1" sheetId="23" r:id="rId3"/>
    <sheet name="ANEXO 5.1 INGRESOS " sheetId="25" state="hidden" r:id="rId4"/>
    <sheet name="5.2 GASTOS" sheetId="26" state="hidden" r:id="rId5"/>
    <sheet name="Anexo 3 Matriz Ind Min Jun" sheetId="18" state="hidden" r:id="rId6"/>
    <sheet name="Anexos 5-1 Ingresos " sheetId="21" state="hidden" r:id="rId7"/>
    <sheet name="Anexo 5-2 Gastos" sheetId="22" state="hidden" r:id="rId8"/>
    <sheet name="Anexo 2 Protocolo Inf Gestión" sheetId="11" state="hidden" r:id="rId9"/>
    <sheet name="Anexo 4 ProtocoloMatrizINdica" sheetId="10" state="hidden" r:id="rId10"/>
    <sheet name="Hoja1" sheetId="17" state="hidden" r:id="rId11"/>
    <sheet name="Hoja2" sheetId="24" state="hidden" r:id="rId12"/>
  </sheets>
  <externalReferences>
    <externalReference r:id="rId13"/>
    <externalReference r:id="rId14"/>
    <externalReference r:id="rId15"/>
    <externalReference r:id="rId16"/>
  </externalReferences>
  <definedNames>
    <definedName name="_xlnm.Print_Area" localSheetId="1">'Anexo 1 Matriz SINA Inf Gestión'!$B$1:$S$119</definedName>
    <definedName name="_xlnm.Print_Area" localSheetId="8">'Anexo 2 Protocolo Inf Gestión'!$A$1:$B$23</definedName>
    <definedName name="_xlnm.Print_Area" localSheetId="9">'Anexo 4 ProtocoloMatrizINdica'!$A$1:$B$15</definedName>
    <definedName name="_xlnm.Print_Area" localSheetId="7">'Anexo 5-2 Gastos'!$A$1:$G$55</definedName>
    <definedName name="_xlnm.Print_Area" localSheetId="6">'Anexos 5-1 Ingresos '!$A$1:$D$57</definedName>
    <definedName name="_xlnm.Print_Area" localSheetId="2">'Hoja 1'!$A$1:$Q$171</definedName>
    <definedName name="_xlnm.Print_Titles" localSheetId="4">'5.2 GASTOS'!$5:$6</definedName>
    <definedName name="_xlnm.Print_Titles" localSheetId="1">'Anexo 1 Matriz SINA Inf Gestión'!$3:$4</definedName>
    <definedName name="_xlnm.Print_Titles" localSheetId="5">'Anexo 3 Matriz Ind Min Jun'!$7:$7</definedName>
    <definedName name="_xlnm.Print_Titles" localSheetId="7">'Anexo 5-2 Gastos'!$7:$8</definedName>
    <definedName name="_xlnm.Print_Titles" localSheetId="2">'Hoja 1'!$7:$8</definedName>
    <definedName name="_xlnm.Print_Titles" localSheetId="0">'MATRIZ GENERAL CONSOLIDADA'!$3:$4</definedName>
  </definedNames>
  <calcPr calcId="162913"/>
</workbook>
</file>

<file path=xl/calcChain.xml><?xml version="1.0" encoding="utf-8"?>
<calcChain xmlns="http://schemas.openxmlformats.org/spreadsheetml/2006/main">
  <c r="D2" i="24" l="1"/>
  <c r="D5" i="24"/>
  <c r="D9" i="24"/>
  <c r="D11" i="24"/>
  <c r="D13" i="24"/>
  <c r="D14" i="24"/>
  <c r="E18" i="17"/>
  <c r="F9" i="22"/>
  <c r="G9" i="22"/>
  <c r="B10" i="22"/>
  <c r="C10" i="22"/>
  <c r="D10" i="22"/>
  <c r="E10" i="22"/>
  <c r="F11" i="22"/>
  <c r="G11" i="22"/>
  <c r="F12" i="22"/>
  <c r="G12" i="22"/>
  <c r="F13" i="22"/>
  <c r="G13" i="22"/>
  <c r="C15" i="22"/>
  <c r="C14" i="22" s="1"/>
  <c r="D15" i="22"/>
  <c r="D14" i="22" s="1"/>
  <c r="D26" i="22" s="1"/>
  <c r="E16" i="22"/>
  <c r="G16" i="22" s="1"/>
  <c r="F16" i="22"/>
  <c r="F17" i="22"/>
  <c r="G17" i="22"/>
  <c r="B18" i="22"/>
  <c r="F18" i="22" s="1"/>
  <c r="G18" i="22"/>
  <c r="B19" i="22"/>
  <c r="C19" i="22"/>
  <c r="D19" i="22"/>
  <c r="E19" i="22"/>
  <c r="F20" i="22"/>
  <c r="F19" i="22" s="1"/>
  <c r="G20" i="22"/>
  <c r="G19" i="22" s="1"/>
  <c r="F21" i="22"/>
  <c r="G21" i="22"/>
  <c r="B23" i="22"/>
  <c r="C23" i="22"/>
  <c r="D23" i="22"/>
  <c r="E23" i="22"/>
  <c r="F24" i="22"/>
  <c r="F23" i="22" s="1"/>
  <c r="G24" i="22"/>
  <c r="G23" i="22"/>
  <c r="B29" i="22"/>
  <c r="C29" i="22"/>
  <c r="D29" i="22"/>
  <c r="E29" i="22"/>
  <c r="F30" i="22"/>
  <c r="G30" i="22"/>
  <c r="F31" i="22"/>
  <c r="G31" i="22"/>
  <c r="F32" i="22"/>
  <c r="G32" i="22"/>
  <c r="F33" i="22"/>
  <c r="G33" i="22"/>
  <c r="B34" i="22"/>
  <c r="C34" i="22"/>
  <c r="D34" i="22"/>
  <c r="E34" i="22"/>
  <c r="F35" i="22"/>
  <c r="G35" i="22"/>
  <c r="F36" i="22"/>
  <c r="G36" i="22"/>
  <c r="F37" i="22"/>
  <c r="G37" i="22"/>
  <c r="F38" i="22"/>
  <c r="G38" i="22"/>
  <c r="F39" i="22"/>
  <c r="G39" i="22"/>
  <c r="B40" i="22"/>
  <c r="C40" i="22"/>
  <c r="D40" i="22"/>
  <c r="E40" i="22"/>
  <c r="F41" i="22"/>
  <c r="G41" i="22"/>
  <c r="F42" i="22"/>
  <c r="F40" i="22" s="1"/>
  <c r="G42" i="22"/>
  <c r="G40" i="22" s="1"/>
  <c r="F43" i="22"/>
  <c r="G43" i="22"/>
  <c r="B44" i="22"/>
  <c r="C44" i="22"/>
  <c r="D44" i="22"/>
  <c r="E44" i="22"/>
  <c r="F45" i="22"/>
  <c r="G45" i="22"/>
  <c r="F46" i="22"/>
  <c r="G46" i="22"/>
  <c r="B47" i="22"/>
  <c r="C47" i="22"/>
  <c r="D47" i="22"/>
  <c r="E47" i="22"/>
  <c r="F48" i="22"/>
  <c r="F47" i="22" s="1"/>
  <c r="G48" i="22"/>
  <c r="G47" i="22" s="1"/>
  <c r="B49" i="22"/>
  <c r="C49" i="22"/>
  <c r="D49" i="22"/>
  <c r="E49" i="22"/>
  <c r="F50" i="22"/>
  <c r="G50" i="22"/>
  <c r="F51" i="22"/>
  <c r="F49" i="22" s="1"/>
  <c r="G51" i="22"/>
  <c r="F52" i="22"/>
  <c r="G52" i="22"/>
  <c r="F53" i="22"/>
  <c r="G53" i="22"/>
  <c r="F59" i="22"/>
  <c r="C9" i="21"/>
  <c r="D9" i="21"/>
  <c r="C14" i="21"/>
  <c r="D14" i="21"/>
  <c r="C22" i="21"/>
  <c r="D22" i="21"/>
  <c r="C25" i="21"/>
  <c r="D25" i="21"/>
  <c r="C27" i="21"/>
  <c r="D27" i="21"/>
  <c r="C29" i="21"/>
  <c r="D29" i="21"/>
  <c r="C30" i="21"/>
  <c r="D30" i="21"/>
  <c r="C32" i="21"/>
  <c r="D32" i="21"/>
  <c r="C33" i="21"/>
  <c r="D33" i="21"/>
  <c r="D34" i="21"/>
  <c r="C41" i="21"/>
  <c r="D41" i="21"/>
  <c r="C44" i="21"/>
  <c r="D44" i="21"/>
  <c r="C46" i="21"/>
  <c r="D46" i="21"/>
  <c r="C51" i="21"/>
  <c r="D51" i="21"/>
  <c r="D50" i="21" s="1"/>
  <c r="C53" i="21"/>
  <c r="J9" i="18"/>
  <c r="A10" i="18"/>
  <c r="D10" i="18"/>
  <c r="J10" i="18"/>
  <c r="D12" i="18"/>
  <c r="J12" i="18"/>
  <c r="D13" i="18"/>
  <c r="J13" i="18"/>
  <c r="D14" i="18"/>
  <c r="J14" i="18"/>
  <c r="D15" i="18"/>
  <c r="J15" i="18"/>
  <c r="J17" i="18"/>
  <c r="D19" i="18"/>
  <c r="J19" i="18"/>
  <c r="A20" i="18"/>
  <c r="A21" i="18" s="1"/>
  <c r="A23" i="18" s="1"/>
  <c r="A25" i="18" s="1"/>
  <c r="J20" i="18"/>
  <c r="D21" i="18"/>
  <c r="J21" i="18"/>
  <c r="D22" i="18"/>
  <c r="J22" i="18"/>
  <c r="D23" i="18"/>
  <c r="J23" i="18"/>
  <c r="D24" i="18"/>
  <c r="J24" i="18"/>
  <c r="J25" i="18"/>
  <c r="J27" i="18"/>
  <c r="D28" i="18"/>
  <c r="J28" i="18"/>
  <c r="A29" i="18"/>
  <c r="A31" i="18" s="1"/>
  <c r="A32" i="18" s="1"/>
  <c r="A34" i="18" s="1"/>
  <c r="A35" i="18" s="1"/>
  <c r="A36" i="18" s="1"/>
  <c r="A37" i="18" s="1"/>
  <c r="A39" i="18" s="1"/>
  <c r="A40" i="18" s="1"/>
  <c r="A41" i="18" s="1"/>
  <c r="A43" i="18" s="1"/>
  <c r="A44" i="18" s="1"/>
  <c r="A46" i="18" s="1"/>
  <c r="A47" i="18" s="1"/>
  <c r="D29" i="18"/>
  <c r="J29" i="18"/>
  <c r="D31" i="18"/>
  <c r="J31" i="18"/>
  <c r="D32" i="18"/>
  <c r="J32" i="18"/>
  <c r="D34" i="18"/>
  <c r="J34" i="18"/>
  <c r="D35" i="18"/>
  <c r="J35" i="18"/>
  <c r="J36" i="18"/>
  <c r="J37" i="18"/>
  <c r="D39" i="18"/>
  <c r="J39" i="18"/>
  <c r="D40" i="18"/>
  <c r="J40" i="18"/>
  <c r="J41" i="18"/>
  <c r="D43" i="18"/>
  <c r="J43" i="18"/>
  <c r="D44" i="18"/>
  <c r="J44" i="18"/>
  <c r="J46" i="18"/>
  <c r="J47" i="18"/>
  <c r="C28" i="22"/>
  <c r="G44" i="22"/>
  <c r="F44" i="22"/>
  <c r="D28" i="22"/>
  <c r="C50" i="21" l="1"/>
  <c r="G49" i="22"/>
  <c r="B28" i="22"/>
  <c r="F28" i="22" s="1"/>
  <c r="F10" i="22"/>
  <c r="G10" i="22"/>
  <c r="F34" i="22"/>
  <c r="G15" i="22"/>
  <c r="G14" i="22" s="1"/>
  <c r="D42" i="21"/>
  <c r="C21" i="21"/>
  <c r="B15" i="22"/>
  <c r="B14" i="22" s="1"/>
  <c r="B26" i="22" s="1"/>
  <c r="B55" i="22" s="1"/>
  <c r="C42" i="21"/>
  <c r="C34" i="21" s="1"/>
  <c r="D21" i="21"/>
  <c r="D26" i="21"/>
  <c r="E15" i="22"/>
  <c r="E14" i="22" s="1"/>
  <c r="E26" i="22" s="1"/>
  <c r="E55" i="22" s="1"/>
  <c r="C26" i="21"/>
  <c r="G29" i="22"/>
  <c r="E28" i="22"/>
  <c r="G28" i="22" s="1"/>
  <c r="F29" i="22"/>
  <c r="G34" i="22"/>
  <c r="F15" i="22"/>
  <c r="F14" i="22" s="1"/>
  <c r="D55" i="22"/>
  <c r="C26" i="22"/>
  <c r="F26" i="22" l="1"/>
  <c r="F55" i="22" s="1"/>
  <c r="F58" i="22" s="1"/>
  <c r="F60" i="22" s="1"/>
  <c r="C13" i="21"/>
  <c r="C8" i="21" s="1"/>
  <c r="C7" i="21" s="1"/>
  <c r="C55" i="21" s="1"/>
  <c r="D13" i="21"/>
  <c r="D8" i="21" s="1"/>
  <c r="D7" i="21" s="1"/>
  <c r="D55" i="21" s="1"/>
  <c r="C55" i="22"/>
  <c r="G26" i="22"/>
  <c r="G55" i="22" s="1"/>
  <c r="E18" i="24" l="1"/>
</calcChain>
</file>

<file path=xl/comments1.xml><?xml version="1.0" encoding="utf-8"?>
<comments xmlns="http://schemas.openxmlformats.org/spreadsheetml/2006/main">
  <authors>
    <author>PERSONAL</author>
    <author>esilva</author>
    <author>Edisney Silva Argote</author>
    <author>auxiliar1</author>
  </authors>
  <commentList>
    <comment ref="H8" authorId="0" shapeId="0">
      <text>
        <r>
          <rPr>
            <b/>
            <sz val="9"/>
            <color indexed="81"/>
            <rFont val="Tahoma"/>
            <family val="2"/>
          </rPr>
          <t>PERSONAL:</t>
        </r>
        <r>
          <rPr>
            <sz val="9"/>
            <color indexed="81"/>
            <rFont val="Tahoma"/>
            <family val="2"/>
          </rPr>
          <t xml:space="preserve">
RÍO NEIVA , MAJO GARZON Y LA HONDA GIGANTE ,  CONTRATADO Y DECLARATORIA EN REGLAMENTACIÓN pedernal teruel y higado en tarqui</t>
        </r>
      </text>
    </comment>
    <comment ref="L8" authorId="1" shapeId="0">
      <text>
        <r>
          <rPr>
            <b/>
            <sz val="9"/>
            <color indexed="81"/>
            <rFont val="Tahoma"/>
            <family val="2"/>
          </rPr>
          <t>esilva:</t>
        </r>
        <r>
          <rPr>
            <sz val="9"/>
            <color indexed="81"/>
            <rFont val="Tahoma"/>
            <family val="2"/>
          </rPr>
          <t xml:space="preserve">
CULMINADO MAJO, LA HONDA Y 
RIO NEIVA CAMPOALEGRE
higado y pedernal en regalmentacion de corrientes
</t>
        </r>
      </text>
    </comment>
    <comment ref="H10" authorId="0" shapeId="0">
      <text>
        <r>
          <rPr>
            <b/>
            <sz val="9"/>
            <color indexed="81"/>
            <rFont val="Tahoma"/>
            <family val="2"/>
          </rPr>
          <t>PERSONAL:</t>
        </r>
        <r>
          <rPr>
            <sz val="9"/>
            <color indexed="81"/>
            <rFont val="Tahoma"/>
            <family val="2"/>
          </rPr>
          <t xml:space="preserve">
 Río Neiva Campoalegre, Higado y Pedernal ESTE AÑO CULMINAN Y SE ENTREGAN COMO META
inicia majo y honda</t>
        </r>
      </text>
    </comment>
    <comment ref="L10" authorId="1" shapeId="0">
      <text>
        <r>
          <rPr>
            <b/>
            <sz val="9"/>
            <color indexed="81"/>
            <rFont val="Tahoma"/>
            <family val="2"/>
          </rPr>
          <t>esilva:</t>
        </r>
        <r>
          <rPr>
            <sz val="9"/>
            <color indexed="81"/>
            <rFont val="Tahoma"/>
            <family val="2"/>
          </rPr>
          <t xml:space="preserve">
TERMINADO HONDA MAJO
  inicia contratacion de guaroco, vueltas y quebradon</t>
        </r>
      </text>
    </comment>
    <comment ref="P10" authorId="0" shapeId="0">
      <text>
        <r>
          <rPr>
            <b/>
            <sz val="9"/>
            <color indexed="81"/>
            <rFont val="Tahoma"/>
            <family val="2"/>
          </rPr>
          <t>PERSONAL:</t>
        </r>
        <r>
          <rPr>
            <sz val="9"/>
            <color indexed="81"/>
            <rFont val="Tahoma"/>
            <family val="2"/>
          </rPr>
          <t xml:space="preserve">
Guarocó Baraya, La Vueltas Gigante y Quebradón Hobo
Iniciia contratacion Garzon y Hobo</t>
        </r>
      </text>
    </comment>
    <comment ref="T10" authorId="2" shapeId="0">
      <text>
        <r>
          <rPr>
            <b/>
            <sz val="9"/>
            <color indexed="81"/>
            <rFont val="Tahoma"/>
            <family val="2"/>
          </rPr>
          <t>Edisney Silva Argote:</t>
        </r>
        <r>
          <rPr>
            <sz val="9"/>
            <color indexed="81"/>
            <rFont val="Tahoma"/>
            <family val="2"/>
          </rPr>
          <t xml:space="preserve">
termina garzon y hobo</t>
        </r>
      </text>
    </comment>
    <comment ref="L12" authorId="0" shapeId="0">
      <text>
        <r>
          <rPr>
            <b/>
            <sz val="9"/>
            <color indexed="81"/>
            <rFont val="Tahoma"/>
            <family val="2"/>
          </rPr>
          <t>PERSONAL:</t>
        </r>
        <r>
          <rPr>
            <sz val="9"/>
            <color indexed="81"/>
            <rFont val="Tahoma"/>
            <family val="2"/>
          </rPr>
          <t xml:space="preserve">
Guarapas</t>
        </r>
      </text>
    </comment>
    <comment ref="P12" authorId="2" shapeId="0">
      <text>
        <r>
          <rPr>
            <b/>
            <sz val="9"/>
            <color indexed="81"/>
            <rFont val="Tahoma"/>
            <family val="2"/>
          </rPr>
          <t>Edisney Silva Argote:</t>
        </r>
        <r>
          <rPr>
            <sz val="9"/>
            <color indexed="81"/>
            <rFont val="Tahoma"/>
            <family val="2"/>
          </rPr>
          <t xml:space="preserve">
PMA Barbillas</t>
        </r>
      </text>
    </comment>
    <comment ref="H13" authorId="2" shapeId="0">
      <text>
        <r>
          <rPr>
            <b/>
            <sz val="9"/>
            <color indexed="81"/>
            <rFont val="Tahoma"/>
            <family val="2"/>
          </rPr>
          <t>Edisney Silva Argote:</t>
        </r>
        <r>
          <rPr>
            <sz val="9"/>
            <color indexed="81"/>
            <rFont val="Tahoma"/>
            <family val="2"/>
          </rPr>
          <t xml:space="preserve">
9 estaciones de la vigencia anterior</t>
        </r>
      </text>
    </comment>
    <comment ref="H21" authorId="3" shapeId="0">
      <text>
        <r>
          <rPr>
            <b/>
            <sz val="9"/>
            <color indexed="81"/>
            <rFont val="Tahoma"/>
            <family val="2"/>
          </rPr>
          <t>auxiliar1:</t>
        </r>
        <r>
          <rPr>
            <sz val="9"/>
            <color indexed="81"/>
            <rFont val="Tahoma"/>
            <family val="2"/>
          </rPr>
          <t xml:space="preserve">
CEIBAS, SUAZA, GUARAPAS
</t>
        </r>
      </text>
    </comment>
    <comment ref="T21" authorId="0" shapeId="0">
      <text>
        <r>
          <rPr>
            <b/>
            <sz val="9"/>
            <color indexed="81"/>
            <rFont val="Tahoma"/>
            <family val="2"/>
          </rPr>
          <t>PERSONAL:</t>
        </r>
        <r>
          <rPr>
            <sz val="9"/>
            <color indexed="81"/>
            <rFont val="Tahoma"/>
            <family val="2"/>
          </rPr>
          <t xml:space="preserve">
CEIBAS, SUAZA, GUARAPAS, GARZÓN, BARBILLAS</t>
        </r>
      </text>
    </comment>
    <comment ref="H23" authorId="2" shapeId="0">
      <text>
        <r>
          <rPr>
            <b/>
            <sz val="9"/>
            <color indexed="81"/>
            <rFont val="Tahoma"/>
            <family val="2"/>
          </rPr>
          <t>Edisney Silva Argote:</t>
        </r>
        <r>
          <rPr>
            <sz val="9"/>
            <color indexed="81"/>
            <rFont val="Tahoma"/>
            <family val="2"/>
          </rPr>
          <t xml:space="preserve">
has afectadas por incedios forestales</t>
        </r>
      </text>
    </comment>
    <comment ref="H36" authorId="0" shapeId="0">
      <text>
        <r>
          <rPr>
            <b/>
            <sz val="9"/>
            <color indexed="81"/>
            <rFont val="Tahoma"/>
            <family val="2"/>
          </rPr>
          <t>PERSONAL:</t>
        </r>
        <r>
          <rPr>
            <sz val="9"/>
            <color indexed="81"/>
            <rFont val="Tahoma"/>
            <family val="2"/>
          </rPr>
          <t xml:space="preserve">
PNR PARAMO DE OSERAS</t>
        </r>
      </text>
    </comment>
    <comment ref="L36" authorId="0" shapeId="0">
      <text>
        <r>
          <rPr>
            <b/>
            <sz val="9"/>
            <color indexed="81"/>
            <rFont val="Tahoma"/>
            <family val="2"/>
          </rPr>
          <t>PERSONAL:</t>
        </r>
        <r>
          <rPr>
            <sz val="9"/>
            <color indexed="81"/>
            <rFont val="Tahoma"/>
            <family val="2"/>
          </rPr>
          <t xml:space="preserve">
DRMI SERRANIA DE PEÑAS BLANCAS  15.609 Y AMPLIACION SERRANIA DE MINAS. - 23.279 ha
Homologación o recatergorizaicon 
66.655 cbgp
21.668 PNR Minas
23.080 CBOB
25.703 SB-CEIBAS
Total: 137.106</t>
        </r>
      </text>
    </comment>
    <comment ref="P36" authorId="0" shapeId="0">
      <text>
        <r>
          <rPr>
            <b/>
            <sz val="9"/>
            <color indexed="81"/>
            <rFont val="Tahoma"/>
            <family val="2"/>
          </rPr>
          <t>PERSONAL:</t>
        </r>
        <r>
          <rPr>
            <sz val="9"/>
            <color indexed="81"/>
            <rFont val="Tahoma"/>
            <family val="2"/>
          </rPr>
          <t xml:space="preserve">
DRMI ACEVEDO</t>
        </r>
      </text>
    </comment>
    <comment ref="H39" authorId="0" shapeId="0">
      <text>
        <r>
          <rPr>
            <b/>
            <sz val="9"/>
            <color indexed="81"/>
            <rFont val="Tahoma"/>
            <family val="2"/>
          </rPr>
          <t>PERSONAL:</t>
        </r>
        <r>
          <rPr>
            <sz val="9"/>
            <color indexed="81"/>
            <rFont val="Tahoma"/>
            <family val="2"/>
          </rPr>
          <t xml:space="preserve">
SIRAP Macizo, CEERCCO, VALLE SECO MAGDALENA</t>
        </r>
      </text>
    </comment>
    <comment ref="U39" authorId="1" shapeId="0">
      <text>
        <r>
          <rPr>
            <b/>
            <sz val="9"/>
            <color indexed="81"/>
            <rFont val="Tahoma"/>
            <family val="2"/>
          </rPr>
          <t>esilva:</t>
        </r>
        <r>
          <rPr>
            <sz val="9"/>
            <color indexed="81"/>
            <rFont val="Tahoma"/>
            <family val="2"/>
          </rPr>
          <t xml:space="preserve">
resolucion 2541 de 22 de octubre de 2015 
152.827.425</t>
        </r>
      </text>
    </comment>
    <comment ref="L42" authorId="0" shapeId="0">
      <text>
        <r>
          <rPr>
            <b/>
            <sz val="9"/>
            <color indexed="81"/>
            <rFont val="Tahoma"/>
            <family val="2"/>
          </rPr>
          <t>PERSONAL:</t>
        </r>
        <r>
          <rPr>
            <sz val="9"/>
            <color indexed="81"/>
            <rFont val="Tahoma"/>
            <family val="2"/>
          </rPr>
          <t xml:space="preserve">
PICACHOS</t>
        </r>
      </text>
    </comment>
    <comment ref="P42" authorId="0" shapeId="0">
      <text>
        <r>
          <rPr>
            <b/>
            <sz val="9"/>
            <color indexed="81"/>
            <rFont val="Tahoma"/>
            <family val="2"/>
          </rPr>
          <t>PERSONAL:</t>
        </r>
        <r>
          <rPr>
            <sz val="9"/>
            <color indexed="81"/>
            <rFont val="Tahoma"/>
            <family val="2"/>
          </rPr>
          <t xml:space="preserve">
PICACHOS, SUMAPAZ Y MIRAFLORES-regimen de uso</t>
        </r>
      </text>
    </comment>
    <comment ref="T42" authorId="0" shapeId="0">
      <text>
        <r>
          <rPr>
            <b/>
            <sz val="9"/>
            <color indexed="81"/>
            <rFont val="Tahoma"/>
            <family val="2"/>
          </rPr>
          <t>PERSONAL:</t>
        </r>
        <r>
          <rPr>
            <sz val="9"/>
            <color indexed="81"/>
            <rFont val="Tahoma"/>
            <family val="2"/>
          </rPr>
          <t xml:space="preserve">
SUMAPAZ</t>
        </r>
      </text>
    </comment>
    <comment ref="J83" authorId="1" shapeId="0">
      <text>
        <r>
          <rPr>
            <b/>
            <sz val="9"/>
            <color indexed="81"/>
            <rFont val="Tahoma"/>
            <family val="2"/>
          </rPr>
          <t>esilva:</t>
        </r>
        <r>
          <rPr>
            <sz val="9"/>
            <color indexed="81"/>
            <rFont val="Tahoma"/>
            <family val="2"/>
          </rPr>
          <t xml:space="preserve">
100</t>
        </r>
      </text>
    </comment>
  </commentList>
</comments>
</file>

<file path=xl/comments2.xml><?xml version="1.0" encoding="utf-8"?>
<comments xmlns="http://schemas.openxmlformats.org/spreadsheetml/2006/main">
  <authors>
    <author>jvargas</author>
  </authors>
  <commentList>
    <comment ref="K152" authorId="0" shapeId="0">
      <text>
        <r>
          <rPr>
            <b/>
            <sz val="8"/>
            <color indexed="81"/>
            <rFont val="Tahoma"/>
            <family val="2"/>
          </rPr>
          <t>jvargas:
PROMEDIO FISICO</t>
        </r>
      </text>
    </comment>
  </commentList>
</comments>
</file>

<file path=xl/sharedStrings.xml><?xml version="1.0" encoding="utf-8"?>
<sst xmlns="http://schemas.openxmlformats.org/spreadsheetml/2006/main" count="1544" uniqueCount="593">
  <si>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</si>
  <si>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</si>
  <si>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</si>
  <si>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</si>
  <si>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</si>
  <si>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</si>
  <si>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</si>
  <si>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</si>
  <si>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</si>
  <si>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</si>
  <si>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</si>
  <si>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</si>
  <si>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</si>
  <si>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</si>
  <si>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</si>
  <si>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</si>
  <si>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</si>
  <si>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</si>
  <si>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</si>
  <si>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</si>
  <si>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</si>
  <si>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</si>
  <si>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</si>
  <si>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</si>
  <si>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</si>
  <si>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</si>
  <si>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</si>
  <si>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</si>
  <si>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</si>
  <si>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</si>
  <si>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</si>
  <si>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</si>
  <si>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</si>
  <si>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</si>
  <si>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</si>
  <si>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</si>
  <si>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</si>
  <si>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</si>
  <si>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</si>
  <si>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</si>
  <si>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</si>
  <si>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</si>
  <si>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</si>
  <si>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</si>
  <si>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</si>
  <si>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</si>
  <si>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</si>
  <si>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</si>
  <si>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</si>
  <si>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</si>
  <si>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</si>
  <si>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</si>
  <si>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</si>
  <si>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</si>
  <si>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</si>
  <si>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</si>
  <si>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</si>
  <si>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</si>
  <si>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</si>
  <si>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</si>
  <si>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</si>
  <si>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</si>
  <si>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</si>
  <si>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</si>
  <si>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</si>
  <si>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</si>
  <si>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</si>
  <si>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</si>
  <si>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</si>
  <si>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</si>
  <si>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</si>
  <si>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</si>
  <si>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</si>
  <si>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</si>
  <si>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</si>
  <si>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</si>
  <si>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</si>
  <si>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</si>
  <si>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</si>
  <si>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</si>
  <si>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</si>
  <si>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</si>
  <si>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</si>
  <si>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</si>
  <si>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</si>
  <si>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</si>
  <si>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</si>
  <si>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</si>
  <si>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</si>
  <si>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</si>
  <si>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</si>
  <si>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</si>
  <si>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</si>
  <si>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</si>
  <si>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</si>
  <si>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</si>
  <si>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</si>
  <si>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</si>
  <si>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</si>
  <si>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</si>
  <si>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</si>
  <si>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</si>
  <si>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</si>
  <si>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</si>
  <si>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</si>
  <si>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</si>
  <si>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</si>
  <si>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</si>
  <si>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</si>
  <si>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</si>
  <si>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</si>
  <si>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</si>
  <si>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</si>
  <si>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</si>
  <si>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</si>
  <si>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</si>
  <si>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</si>
  <si>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</si>
  <si>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</si>
  <si>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</si>
  <si>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</si>
  <si>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</si>
  <si>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</si>
  <si>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</si>
  <si>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</si>
  <si>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</si>
  <si>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</si>
  <si>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</si>
  <si>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</si>
  <si>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</si>
  <si>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</si>
  <si>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</si>
  <si>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</si>
  <si>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</si>
  <si>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</si>
  <si>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</si>
  <si>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</si>
  <si>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</si>
  <si>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</si>
  <si>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</si>
  <si>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</si>
  <si>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</si>
  <si>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</si>
  <si>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</si>
  <si>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</si>
  <si>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</si>
  <si>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</si>
  <si>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</si>
  <si>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</si>
  <si>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</si>
  <si>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</si>
  <si>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</si>
  <si>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</si>
  <si>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</si>
  <si>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</si>
  <si>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</si>
  <si>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</si>
  <si>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</si>
  <si>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</si>
  <si>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</si>
  <si>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</si>
  <si>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</si>
  <si>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</si>
  <si>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</si>
  <si>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</si>
  <si>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</si>
  <si>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</si>
  <si>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</si>
  <si>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</si>
  <si>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</si>
  <si>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</si>
  <si>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</si>
  <si>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</si>
  <si>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</si>
  <si>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</si>
  <si>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</si>
  <si>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</si>
  <si>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</si>
  <si>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</si>
  <si>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</si>
  <si>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</si>
  <si>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</si>
  <si>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</si>
  <si>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</si>
  <si>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</si>
  <si>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</si>
  <si>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</si>
  <si>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</si>
  <si>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</si>
  <si>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</si>
  <si>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</si>
  <si>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</si>
  <si>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</si>
  <si>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</si>
  <si>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</si>
  <si>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</si>
  <si>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</si>
  <si>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</si>
  <si>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</si>
  <si>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</si>
  <si>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</si>
  <si>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</si>
  <si>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</si>
  <si>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</si>
  <si>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</si>
  <si>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</si>
  <si>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</si>
  <si>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</si>
  <si>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</si>
  <si>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</si>
  <si>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</si>
  <si>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</si>
  <si>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</si>
  <si>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</si>
  <si>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</si>
  <si>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</si>
  <si>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</si>
  <si>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</si>
  <si>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</si>
  <si>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</si>
  <si>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</si>
  <si>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</si>
  <si>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</si>
  <si>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</si>
  <si>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</si>
  <si>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</si>
  <si>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</si>
  <si>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</si>
  <si>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</si>
  <si>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</si>
  <si>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</si>
  <si>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</si>
  <si>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</si>
  <si>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</si>
  <si>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</si>
  <si>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</si>
  <si>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</si>
  <si>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</si>
  <si>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</si>
  <si>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</si>
  <si>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</si>
  <si>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</si>
  <si>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</si>
  <si>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</si>
  <si>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</si>
  <si>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</si>
  <si>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</si>
  <si>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</si>
  <si>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</si>
  <si>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</si>
  <si>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</si>
  <si>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</si>
  <si>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</si>
  <si>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</si>
  <si>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</si>
  <si>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</si>
  <si>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</si>
  <si>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</si>
  <si>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</si>
  <si>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</si>
  <si>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</si>
  <si>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</si>
  <si>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</si>
  <si>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</si>
  <si>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</si>
  <si>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</si>
  <si>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</si>
  <si>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</si>
  <si>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</si>
  <si>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</si>
  <si>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</si>
  <si>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</si>
  <si>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</si>
  <si>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</si>
  <si>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</si>
  <si>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</si>
  <si>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</si>
  <si>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</si>
  <si>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</si>
  <si>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</si>
  <si>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</si>
  <si>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</si>
  <si>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</si>
  <si>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</si>
  <si>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</si>
  <si>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</si>
  <si>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</si>
  <si>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</si>
  <si>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</si>
  <si>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</si>
  <si>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</si>
  <si>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</si>
  <si>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</si>
  <si>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</si>
  <si>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</si>
  <si>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</si>
  <si>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</si>
  <si>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</si>
  <si>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</si>
  <si>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</si>
  <si>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</si>
  <si>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</si>
  <si>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</si>
  <si>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</si>
  <si>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</si>
  <si>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</si>
  <si>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</si>
  <si>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</si>
  <si>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</si>
  <si>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</si>
  <si>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</si>
  <si>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</si>
  <si>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</si>
  <si>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</si>
  <si>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</si>
  <si>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</si>
  <si>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</si>
  <si>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</si>
  <si>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</si>
  <si>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</si>
  <si>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</si>
  <si>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</si>
  <si>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</si>
  <si>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</si>
  <si>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</si>
  <si>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</si>
  <si>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</si>
  <si>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</si>
  <si>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</si>
  <si>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</si>
  <si>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</si>
  <si>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</si>
  <si>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</si>
  <si>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</si>
  <si>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</si>
  <si>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</si>
  <si>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</si>
  <si>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</si>
  <si>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</si>
  <si>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</si>
  <si>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</si>
  <si>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</si>
  <si>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</si>
  <si>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</si>
  <si>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</si>
  <si>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</si>
  <si>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</si>
  <si>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</si>
  <si>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</si>
  <si>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</si>
  <si>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</si>
  <si>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</si>
  <si>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</si>
  <si>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PROGRAMA 1: AGUA PARA TODOS</t>
  </si>
  <si>
    <t>Suelos degradados en recuperación o rehabilitacón</t>
  </si>
  <si>
    <t>EJECUCION PLAN DE ACCIÓN 2016-2019</t>
  </si>
  <si>
    <t>META PROGRAMADA 
VIGENCIA 2016</t>
  </si>
  <si>
    <t>EJECUCION 2016</t>
  </si>
  <si>
    <t>META PROGRAMADA 
VIGENCIA 2017</t>
  </si>
  <si>
    <t>EJECUCION 2017</t>
  </si>
  <si>
    <t>META PROGRAMADA 
VIGENCIA 2018</t>
  </si>
  <si>
    <t>EJECUCION 2018 A DICIEMBRE 31</t>
  </si>
  <si>
    <t>META PROGRAMADA VIGENCIA 2019</t>
  </si>
  <si>
    <t>EJECUCION 2019</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</si>
  <si>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</si>
  <si>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</si>
  <si>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</si>
  <si>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</si>
  <si>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</si>
  <si>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</si>
  <si>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</si>
  <si>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</si>
  <si>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</si>
  <si>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</si>
  <si>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</si>
  <si>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</si>
  <si>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Evaluación  Regional del Agua</t>
  </si>
  <si>
    <t>Subzonas</t>
  </si>
  <si>
    <t>Estudios Ambientales del Recuso Hídrico</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</si>
  <si>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</si>
  <si>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</si>
  <si>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</si>
  <si>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</si>
  <si>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</si>
  <si>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</si>
  <si>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</si>
  <si>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</si>
  <si>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</si>
  <si>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</si>
  <si>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</si>
  <si>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</si>
  <si>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</si>
  <si>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</si>
  <si>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</si>
  <si>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</si>
  <si>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</si>
  <si>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</si>
  <si>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 xml:space="preserve">PROGRAMA 3: ADAPTACIÓN PARA EL CRECIMIENTO VERDE </t>
  </si>
  <si>
    <r>
      <t xml:space="preserve">
PROGRAMAS - PROYECTOS  PLAN DE ACCION 2016-2019
</t>
    </r>
    <r>
      <rPr>
        <b/>
        <sz val="10"/>
        <color indexed="10"/>
        <rFont val="Arial Narrow"/>
        <family val="2"/>
      </rPr>
      <t/>
    </r>
  </si>
  <si>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</si>
  <si>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</si>
  <si>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</si>
  <si>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</si>
  <si>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</si>
  <si>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</si>
  <si>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</si>
  <si>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</si>
  <si>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</si>
  <si>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</si>
  <si>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</si>
  <si>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</si>
  <si>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</si>
  <si>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PROGRAMA 4:  CUIDA TU NATURALEZA</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</si>
  <si>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</si>
  <si>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</si>
  <si>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</si>
  <si>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</si>
  <si>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</si>
  <si>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</si>
  <si>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</si>
  <si>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</si>
  <si>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</si>
  <si>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</si>
  <si>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</si>
  <si>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</si>
  <si>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</si>
  <si>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</si>
  <si>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</si>
  <si>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</si>
  <si>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 xml:space="preserve">PROGRAMA 5:  HUILA TERRITORIO ORDENADO </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</si>
  <si>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</si>
  <si>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</si>
  <si>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</si>
  <si>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</si>
  <si>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</si>
  <si>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</si>
  <si>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</si>
  <si>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</si>
  <si>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</si>
  <si>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</si>
  <si>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</si>
  <si>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</si>
  <si>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PROGRAMA 6: EDUCACIÓN CAMINO DE PAZ</t>
  </si>
  <si>
    <t>Sistema Integrado de Gestión  conforme y articulado al MECI</t>
  </si>
  <si>
    <t>Ejecución del Plan Estratégico Tecnológico 2016-2019</t>
  </si>
  <si>
    <t xml:space="preserve">Implementacion del programa de gestión documental  </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</si>
  <si>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</si>
  <si>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</si>
  <si>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</si>
  <si>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</si>
  <si>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</si>
  <si>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</si>
  <si>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</si>
  <si>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</si>
  <si>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</si>
  <si>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promedio</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</si>
  <si>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</si>
  <si>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</si>
  <si>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</si>
  <si>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</si>
  <si>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</si>
  <si>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t>CORPORACIÓN AUTÓNOMA REGIONAL DEL ALTO MAGDALENA CAM
MATRIZ DE SEGUIMIENTO DEL PLAN DE ACCIÓN 
AVANCE EN LAS METAS FÍSICAS Y FINANCIERAS DEL PLAN DE ACCIÓN 2016-2019</t>
  </si>
  <si>
    <r>
      <t xml:space="preserve">(1)
PROGRAMAS - PROYECTOS  DEL PA 2016-2019
</t>
    </r>
    <r>
      <rPr>
        <b/>
        <sz val="10"/>
        <color indexed="10"/>
        <rFont val="Arial Narrow"/>
        <family val="2"/>
      </rPr>
      <t/>
    </r>
  </si>
  <si>
    <t>PROGRAMA No. 2  BIODIVERSIDAD: FUENTE DE VIDA</t>
  </si>
  <si>
    <t xml:space="preserve">Proyecto No.2.1:   CONOCIMIENTO Y PLANIFICACIÓN DE ECOSISTEMAS ESTRATÉGICOS </t>
  </si>
  <si>
    <t>PROGRAMA No. 3  ADAPTACIÓN PARA EL CRECIMIENTO VERDE</t>
  </si>
  <si>
    <t>Proyecto No.3.1:    CRECIMIENTO VERDE DE SECTORES PRODUCTIVOS</t>
  </si>
  <si>
    <t xml:space="preserve">PROGRAMA No. 4    CUIDA TU NATURALEZA </t>
  </si>
  <si>
    <t>Proyecto No. 4.1:  CONTROL Y VIGILANCIA AMBIENTAL</t>
  </si>
  <si>
    <t>PROGRAMA No. 6  EDUCACIÓN CAMINO DE PAZ</t>
  </si>
  <si>
    <t>Proyecto No. 6.1:   CAM: MODELO DE GESTIÓN CORPORATIVA</t>
  </si>
  <si>
    <t>Proyecto No. 6.2:   EDUCACIÓN AMBIENTAL: OPITA DE CORAZON</t>
  </si>
  <si>
    <t>P 1.2: RECUPERACION DE CUENCAS  HIDROGRAFICAS</t>
  </si>
  <si>
    <t>P 1.3:  CONOCIMIENTO Y PLANIFICACIÓN DE ECOSISTEMAS ESTRATÉGICOS</t>
  </si>
  <si>
    <t>P 2: BIODIVERSIDAD: FUENTE DE VIDA</t>
  </si>
  <si>
    <t>P 3: ADAPTACIÓN PARA EL CRECIMIENTO VERDE</t>
  </si>
  <si>
    <t>P 4: CUIDA TU NATURALEZA</t>
  </si>
  <si>
    <t>P4.1:  CONTROL Y VIGILANCIA AMBIENTAL</t>
  </si>
  <si>
    <t>P 6: EDUCACIÓN CAMINO DE PAZ</t>
  </si>
  <si>
    <t>P6.1: CAM: MODELO DE GESTIÓN CORPORATIVA</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</si>
  <si>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</si>
  <si>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</si>
  <si>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</si>
  <si>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</si>
  <si>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</si>
  <si>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</si>
  <si>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PROGRAMA 2: BIODIVERSIDAD, FUENTE DE VIDA.</t>
  </si>
  <si>
    <t>Porcentaje de la superficie de áreas protegidas regionales declaradas, homologadas o recategorizadas, inscritas en el RUNAP.</t>
  </si>
  <si>
    <t>META PLAN DE ACCIÓN PROGRAMADA
ENERO 2016 A DICIEMBRE 2019</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</si>
  <si>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</si>
  <si>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</si>
  <si>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</si>
  <si>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</si>
  <si>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</si>
  <si>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</si>
  <si>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</si>
  <si>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</si>
  <si>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</si>
  <si>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</si>
  <si>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</si>
  <si>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</si>
  <si>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Proyecto No. 5.1  Planificación Ambiental Territorial</t>
  </si>
  <si>
    <t>Proyecto No. 6.2 Eduación Ambiental Opitas de Corazón</t>
  </si>
  <si>
    <t>Proyecto No. 6.1  CAM: Modelo de Gestión Corporativa</t>
  </si>
  <si>
    <t xml:space="preserve">Proyecto No. 5.2 Gestion de Riesgo de Desastres </t>
  </si>
  <si>
    <t>Proyecto No. 4.1  Control y Vigilancia Ambiental</t>
  </si>
  <si>
    <t>Proyecto No. 3.2  Areas Urbanas Sostenibles y Resilentes</t>
  </si>
  <si>
    <t>Proyecto No. 3.1 Crecimiento Verde de Sectores Productivos</t>
  </si>
  <si>
    <t>Proyecto No. 2.2 Conservación  y Recuperación de Ecosistemas Estratégicos y su Biodiversidad</t>
  </si>
  <si>
    <t>Proyecto No. 2.1  Conocimiento y Planificación de Ecosistemas  Estratégicos</t>
  </si>
  <si>
    <t>Proyecto No. 1.2 Recuperación de Cuencas Hidrográficas</t>
  </si>
  <si>
    <t>Proyecto No. 1.1  Ordenamiento y Administracion del Recurso Hídrico y las Cuencas Hidrográficas</t>
  </si>
  <si>
    <t xml:space="preserve">Unidad </t>
  </si>
  <si>
    <t xml:space="preserve">Áreas revegetalizadas naturalmente para la protección y restauración de cuencas abastecedoras. </t>
  </si>
  <si>
    <t>Predios</t>
  </si>
  <si>
    <t xml:space="preserve">Aplicación </t>
  </si>
  <si>
    <t>Sistema *</t>
  </si>
  <si>
    <t>Seguimiento*</t>
  </si>
  <si>
    <t>CORPORACIÓN AUTÓNOMA REGIONAL DEL ALTO MAGDALENA -CAM-
CONSOLIDADO GESTIÓN FÍSICA Y FINANCIERA DEL PLAN DE ACCIÓN 2016 - 2019 HUILA RESILIENTE, TERRITORIO NATURAL DE PAZ</t>
  </si>
  <si>
    <t>Gastos de Gestión, Operación, Administración y Promoción del Proyecto</t>
  </si>
  <si>
    <t>Global</t>
  </si>
  <si>
    <t>Proyecto No. 1.3:   Descontaminación de Fuentes Hídricas</t>
  </si>
  <si>
    <t xml:space="preserve">Proyecto No. 5.2 Gestion de riesgo de desastres </t>
  </si>
  <si>
    <t>N/A</t>
  </si>
  <si>
    <t>Promoción e implementación del Pacto Intersectorial por la Madera legal</t>
  </si>
  <si>
    <t>Estrategia de control a la extracción  legal de los recursos naturales.RED DE CONTROL AMBIENTAL RECAM</t>
  </si>
  <si>
    <t>Investigación, Conocimiento y/o Manejo de Áreas de Importancia estratégica  y de la Biodiversidad</t>
  </si>
  <si>
    <t>Áreas estratégicas</t>
  </si>
  <si>
    <t xml:space="preserve">Áreas protegidas registradas con planes de manejo en ejcución </t>
  </si>
  <si>
    <t xml:space="preserve">Áreas protegidas inscritas con planes de manejo en ejcución </t>
  </si>
  <si>
    <t>Áreas reforestadas gestionadas para la protección de cuencas abastecedoras.</t>
  </si>
  <si>
    <t>NA</t>
  </si>
  <si>
    <t>META FÍSICA DEL PROYECTO</t>
  </si>
  <si>
    <t>GLOBAL META FÍSICA DE LOS PROYECTOS</t>
  </si>
  <si>
    <t>PORCENTAJE (%) META FÍSICA DEL PROYECTO</t>
  </si>
  <si>
    <t>P 1: AGUA PARA TODOS</t>
  </si>
  <si>
    <t xml:space="preserve">
P6.2: EDUCACIÓN AMBIENTAL: OPITA DE CORAZÓN</t>
  </si>
  <si>
    <t>Proyecto No. 1.3 Descontaminación de Fuentes Hídricas</t>
  </si>
  <si>
    <t>Estudio técnico y proceso  de socialización tendiente  a la declaratoria de áreas protegidas.</t>
  </si>
  <si>
    <t>Porcentaje de Páramos delimitados por el MADS, con zonificación y régimen de usos adoptados por la CAM</t>
  </si>
  <si>
    <t>PROGRAMA 1 Ordenamiento y administración del recurso hídrico y las cuencas Hidrográficas</t>
  </si>
  <si>
    <t>Proyecto No. 1.2 RECUPERACIÓN DE CUENCAS  HIDROGRÁFICAS</t>
  </si>
  <si>
    <t>Proyecto No.2.2:  CONSERVACIÓN Y RECUPERACIÓN DE ECOSISTEMAS ESTRATÉGICOS Y SU BIODIVERSIDAD</t>
  </si>
  <si>
    <t xml:space="preserve">Proyecto No.3.2: ÁREAS URBANAS SOSTENIBLES Y RESILIENTES   </t>
  </si>
  <si>
    <t>P 1.1: ORDENAMIENTO Y ADMINISTRACIÓN DEL RECURSO HÍDRICO Y LAS CUENCAS HIDROGRÁFICAS</t>
  </si>
  <si>
    <t>P 2.2:  CONSERVACIÓN Y RECUPERACIÓN DE ECOSISTEMAS ESTRATÉGICOS Y SU BIODIVERSIDAD</t>
  </si>
  <si>
    <t xml:space="preserve">P 3.2: ÁREAS URBANAS SOSTENIBLES Y RESILIENTES  </t>
  </si>
  <si>
    <t>INDICADORES DE GESTIÓN</t>
  </si>
  <si>
    <t>INFORME DE EJECUCIÓN PLAN DE ACCIÓN</t>
  </si>
  <si>
    <t>P 5.2: GESTIÓN DEL RIESGO DE DESASTRES</t>
  </si>
  <si>
    <t xml:space="preserve">Implementación del programa de gestión documental  </t>
  </si>
  <si>
    <t>INDICE DE EJECUCIÓN FINANCIERA DEL PROYECTO (%)</t>
  </si>
  <si>
    <t>Proyecto No. 1.1  Ordenamiento y administración del recurso hídrico y las cuencas Hidrográficas</t>
  </si>
  <si>
    <t>Suelos degradados en recuperación o rehabilitación</t>
  </si>
  <si>
    <t>Porcentaje de áreas de ecosistemas en restauración, rehabilitación y reforestación</t>
  </si>
  <si>
    <t>Porcentaje de suelos degradados en recuperación o rehabilitación</t>
  </si>
  <si>
    <t xml:space="preserve">Porcentaje </t>
  </si>
  <si>
    <t xml:space="preserve">ANEXO No. 5-1. INFORME DE EJECUCION PRESUPUESTAL DE INGRESOS </t>
  </si>
  <si>
    <t>RECURSOS VIGENCIA :   junio 2018</t>
  </si>
  <si>
    <t xml:space="preserve">  </t>
  </si>
  <si>
    <t xml:space="preserve">ANEXO No.5-2. INFORME DE EJECUCION PRESUPUESTAL DE GASTOS </t>
  </si>
  <si>
    <t>RECURSOS VIGENCIA:  Junio  de 2018</t>
  </si>
  <si>
    <t>APROPIACION DEFINITIVA</t>
  </si>
  <si>
    <t>EJECUCION    (COMPROMISOS)</t>
  </si>
  <si>
    <t>EJECUCION    (PAGOS)</t>
  </si>
  <si>
    <t>Pograma 1</t>
  </si>
  <si>
    <t>1,1 Ordenamiento y Admon RH y Cuencas Hidrograficas</t>
  </si>
  <si>
    <t>1,2 Recuperacion de Cuencas Hidrograficas</t>
  </si>
  <si>
    <t>1,3 descontaminacion de Fuentes Hidricas</t>
  </si>
  <si>
    <t>Programa 2</t>
  </si>
  <si>
    <t>2,1 Conocimiento y Planificacion de Ecosistemas Estrategicos</t>
  </si>
  <si>
    <t>2,2 Conservacion y Recuperacion de Ecosistemas Estrategicos y su Biodiversidad</t>
  </si>
  <si>
    <t>Programa 3</t>
  </si>
  <si>
    <t>3,1 Crecimiento Verde de Sectores Productivos</t>
  </si>
  <si>
    <t>3,2 Areas  Urbanas Sostenibles y Resilientes</t>
  </si>
  <si>
    <t>3,3 Crecimiento Verde de Sectores Productivos-Vigencias Expiradas</t>
  </si>
  <si>
    <t>Gestion Cambio Climatico Para un Desarrollo bajo en carbono</t>
  </si>
  <si>
    <t>Implementacion de medidas de mitigacion para promover un desarrollo y ordenamiento resiliente al cliam sobre carbono em arco de la politica nacional del cambio climatico  en 23 municipios del departamento del huila</t>
  </si>
  <si>
    <t>Programa 4</t>
  </si>
  <si>
    <t>4,1 Control y vigilancia Ambiental</t>
  </si>
  <si>
    <t>Programa 5</t>
  </si>
  <si>
    <t>5,1 Planificacion Ambiental Territorial</t>
  </si>
  <si>
    <t>5,2 Gestion del Riesgo de Desastres</t>
  </si>
  <si>
    <t>Programa 6</t>
  </si>
  <si>
    <t>6,1 CAM Modelo de Gestion Corporativa</t>
  </si>
  <si>
    <t>6,2 Educacion Ambiental Opita de Corazon</t>
  </si>
  <si>
    <t>TOTAL PRESUPUESTO  DE INVERSION</t>
  </si>
  <si>
    <r>
      <t xml:space="preserve">VIGENCIA EVALUADA (AÑO): </t>
    </r>
    <r>
      <rPr>
        <b/>
        <u/>
        <sz val="11"/>
        <rFont val="Arial"/>
        <family val="2"/>
      </rPr>
      <t xml:space="preserve">2018 </t>
    </r>
    <r>
      <rPr>
        <b/>
        <sz val="11"/>
        <rFont val="Arial"/>
        <family val="2"/>
      </rPr>
      <t xml:space="preserve"> PERIODO EVALUADO: I SEMESTRE DE 2018</t>
    </r>
  </si>
  <si>
    <t>A SEPIEMBRE  30 DE 2018</t>
  </si>
  <si>
    <t>META FÍSICA DEL PROYECTO %</t>
  </si>
  <si>
    <t>PRESUPUESTO APROPIADO PLAN DE ACCIÓN VIGENCIA 2018</t>
  </si>
  <si>
    <t>VALOR TOTAL COMPROMETIDO PLAN DE ACCIÓN VIGENCIA 2018</t>
  </si>
  <si>
    <t>INDICE GLOBAL DE EJECUCIÓN FINANCIERA PLAN DE ACCIÓN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</si>
</sst>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0.00_-;\-* #,##0.00_-;_-* &quot;-&quot;??_-;_-@_-"/>
    <numFmt numFmtId="165" formatCode="_ * #,##0.00_ ;_ * \-#,##0.00_ ;_ * &quot;-&quot;??_ ;_ @_ "/>
    <numFmt numFmtId="166" formatCode="#,##0.0"/>
    <numFmt numFmtId="167" formatCode="_ * #,##0_ ;_ * \-#,##0_ ;_ * &quot;-&quot;??_ ;_ @_ "/>
    <numFmt numFmtId="168" formatCode="#,##0;[Red]#,##0"/>
    <numFmt numFmtId="169" formatCode="_ [$€]\ * #,##0.00_ ;_ [$€]\ * \-#,##0.00_ ;_ [$€]\ * &quot;-&quot;??_ ;_ @_ "/>
    <numFmt numFmtId="170" formatCode="_(* #,##0_);_(* \(#,##0\);_(* &quot;-&quot;??_);_(@_)"/>
    <numFmt numFmtId="171" formatCode="_ * #.##0.00_ ;_ * \-#.##0.00_ ;_ * &quot;-&quot;??_ ;_ @_ "/>
    <numFmt numFmtId="172" formatCode="0.0"/>
    <numFmt numFmtId="173" formatCode="0.0%"/>
    <numFmt numFmtId="174" formatCode="#,##0_ ;\-#,##0\ "/>
    <numFmt numFmtId="175" formatCode="#,##0.000"/>
    <numFmt numFmtId="176" formatCode="_ &quot;$&quot;\ * #,##0_ ;_ &quot;$&quot;\ * \-#,##0_ ;_ &quot;$&quot;\ * &quot;-&quot;_ ;_ @_ "/>
    <numFmt numFmtId="177" formatCode="_ &quot;$&quot;\ * #,##0.00_ ;_ &quot;$&quot;\ * \-#,##0.00_ ;_ &quot;$&quot;\ * &quot;-&quot;??_ ;_ @_ "/>
  </numFmts>
  <fonts count="71">
    <font>
      <sz val="10"/>
      <name val="Arial"/>
    </font>
    <font>
      <sz val="11"/>
      <color theme="1"/>
      <name val="Calibri"/>
      <family val="2"/>
      <scheme val="minor"/>
    </font>
    <font>
      <sz val="10"/>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sz val="9"/>
      <name val="Arial"/>
      <family val="2"/>
    </font>
    <font>
      <b/>
      <sz val="9"/>
      <name val="Arial"/>
      <family val="2"/>
    </font>
    <font>
      <b/>
      <sz val="10"/>
      <name val="Arial"/>
      <family val="2"/>
    </font>
    <font>
      <sz val="10"/>
      <name val="Arial"/>
      <family val="2"/>
    </font>
    <font>
      <b/>
      <u/>
      <sz val="11"/>
      <name val="Arial"/>
      <family val="2"/>
    </font>
    <font>
      <sz val="12"/>
      <name val="Arial"/>
      <family val="2"/>
    </font>
    <font>
      <b/>
      <sz val="12"/>
      <name val="Arial"/>
      <family val="2"/>
    </font>
    <font>
      <sz val="14"/>
      <name val="Arial"/>
      <family val="2"/>
    </font>
    <font>
      <sz val="14"/>
      <name val="Arial Narrow"/>
      <family val="2"/>
    </font>
    <font>
      <sz val="10"/>
      <name val="Arial"/>
      <family val="2"/>
    </font>
    <font>
      <b/>
      <sz val="14"/>
      <name val="Arial"/>
      <family val="2"/>
    </font>
    <font>
      <b/>
      <sz val="9"/>
      <color indexed="81"/>
      <name val="Tahoma"/>
      <family val="2"/>
    </font>
    <font>
      <sz val="9"/>
      <color indexed="81"/>
      <name val="Tahoma"/>
      <family val="2"/>
    </font>
    <font>
      <sz val="8"/>
      <name val="Univers"/>
      <family val="2"/>
    </font>
    <font>
      <b/>
      <sz val="9"/>
      <name val="Univers"/>
      <family val="2"/>
    </font>
    <font>
      <b/>
      <sz val="8"/>
      <name val="Univers"/>
      <family val="2"/>
    </font>
    <font>
      <sz val="10"/>
      <name val="Arial"/>
      <family val="2"/>
    </font>
    <font>
      <sz val="6"/>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sz val="14"/>
      <color indexed="8"/>
      <name val="Arial"/>
      <family val="2"/>
    </font>
    <font>
      <b/>
      <sz val="15"/>
      <name val="Arial"/>
      <family val="2"/>
    </font>
    <font>
      <sz val="15"/>
      <name val="Arial"/>
      <family val="2"/>
    </font>
    <font>
      <b/>
      <sz val="11"/>
      <color indexed="10"/>
      <name val="Arial"/>
      <family val="2"/>
    </font>
    <font>
      <sz val="11"/>
      <color indexed="8"/>
      <name val="Arial"/>
      <family val="2"/>
    </font>
    <font>
      <sz val="20"/>
      <name val="Arial"/>
      <family val="2"/>
    </font>
    <font>
      <sz val="11"/>
      <color theme="1"/>
      <name val="Calibri"/>
      <family val="2"/>
      <scheme val="minor"/>
    </font>
    <font>
      <b/>
      <sz val="12"/>
      <color rgb="FF7030A0"/>
      <name val="Arial"/>
      <family val="2"/>
    </font>
    <font>
      <sz val="14"/>
      <color theme="1"/>
      <name val="Arial"/>
      <family val="2"/>
    </font>
    <font>
      <sz val="8"/>
      <color theme="1"/>
      <name val="Univers"/>
      <family val="2"/>
    </font>
    <font>
      <sz val="9"/>
      <color rgb="FFFF0000"/>
      <name val="Arial"/>
      <family val="2"/>
    </font>
    <font>
      <b/>
      <sz val="14"/>
      <color theme="1"/>
      <name val="Arial"/>
      <family val="2"/>
    </font>
    <font>
      <sz val="10"/>
      <color theme="1"/>
      <name val="Arial"/>
      <family val="2"/>
    </font>
    <font>
      <sz val="12"/>
      <color theme="1"/>
      <name val="Arial"/>
      <family val="2"/>
    </font>
    <font>
      <b/>
      <sz val="14"/>
      <color rgb="FFFF0000"/>
      <name val="Arial"/>
      <family val="2"/>
    </font>
    <font>
      <sz val="14"/>
      <color rgb="FFFF0000"/>
      <name val="Arial"/>
      <family val="2"/>
    </font>
    <font>
      <sz val="11"/>
      <color theme="1"/>
      <name val="Arial"/>
      <family val="2"/>
    </font>
    <font>
      <sz val="11"/>
      <color rgb="FFFF0000"/>
      <name val="Arial"/>
      <family val="2"/>
    </font>
    <font>
      <b/>
      <sz val="11"/>
      <color theme="1"/>
      <name val="Arial"/>
      <family val="2"/>
    </font>
    <font>
      <b/>
      <sz val="11"/>
      <color rgb="FF222222"/>
      <name val="Arial"/>
      <family val="2"/>
    </font>
    <font>
      <sz val="11"/>
      <color rgb="FF222222"/>
      <name val="Arial"/>
      <family val="2"/>
    </font>
    <font>
      <sz val="10"/>
      <color rgb="FFC00000"/>
      <name val="Arial"/>
      <family val="2"/>
    </font>
    <font>
      <b/>
      <sz val="6"/>
      <name val="Arial"/>
      <family val="2"/>
    </font>
    <font>
      <b/>
      <sz val="10"/>
      <name val="Univers"/>
      <family val="2"/>
    </font>
    <font>
      <b/>
      <sz val="8"/>
      <name val="Univers"/>
    </font>
  </fonts>
  <fills count="33">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A5A5A5"/>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7030A0"/>
        <bgColor indexed="64"/>
      </patternFill>
    </fill>
    <fill>
      <patternFill patternType="solid">
        <fgColor theme="6" tint="0.59999389629810485"/>
        <bgColor indexed="64"/>
      </patternFill>
    </fill>
    <fill>
      <patternFill patternType="solid">
        <fgColor theme="4" tint="-0.249977111117893"/>
        <bgColor indexed="64"/>
      </patternFill>
    </fill>
  </fills>
  <borders count="65">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8"/>
      </right>
      <top style="medium">
        <color indexed="64"/>
      </top>
      <bottom/>
      <diagonal/>
    </border>
  </borders>
  <cellStyleXfs count="27">
    <xf numFmtId="0" fontId="0" fillId="0" borderId="0"/>
    <xf numFmtId="169" fontId="2" fillId="0" borderId="0" applyFont="0" applyFill="0" applyBorder="0" applyAlignment="0" applyProtection="0"/>
    <xf numFmtId="165" fontId="2" fillId="0" borderId="0" applyFont="0" applyFill="0" applyBorder="0" applyAlignment="0" applyProtection="0"/>
    <xf numFmtId="171" fontId="28" fillId="0" borderId="0" applyFont="0" applyFill="0" applyBorder="0" applyAlignment="0" applyProtection="0"/>
    <xf numFmtId="164" fontId="52" fillId="0" borderId="0" applyFont="0" applyFill="0" applyBorder="0" applyAlignment="0" applyProtection="0"/>
    <xf numFmtId="43" fontId="2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176" fontId="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0" fontId="52" fillId="0" borderId="0"/>
    <xf numFmtId="0" fontId="22" fillId="0" borderId="0"/>
    <xf numFmtId="0" fontId="2" fillId="0" borderId="0"/>
    <xf numFmtId="0" fontId="52" fillId="0" borderId="0"/>
    <xf numFmtId="0" fontId="5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52" fillId="0" borderId="0" applyFont="0" applyFill="0" applyBorder="0" applyAlignment="0" applyProtection="0"/>
    <xf numFmtId="0" fontId="1" fillId="0" borderId="0"/>
    <xf numFmtId="164" fontId="1" fillId="0" borderId="0" applyFont="0" applyFill="0" applyBorder="0" applyAlignment="0" applyProtection="0"/>
  </cellStyleXfs>
  <cellXfs count="929">
    <xf numFmtId="0" fontId="0" fillId="0" borderId="0" xfId="0"/>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0" borderId="4" xfId="0" applyFont="1" applyBorder="1" applyAlignment="1">
      <alignment wrapText="1"/>
    </xf>
    <xf numFmtId="0" fontId="12" fillId="0" borderId="4" xfId="0" applyFont="1" applyBorder="1" applyAlignment="1">
      <alignment horizontal="justify" wrapText="1"/>
    </xf>
    <xf numFmtId="0" fontId="12" fillId="0" borderId="5" xfId="0" applyFont="1" applyBorder="1" applyAlignment="1">
      <alignment horizontal="justify" wrapText="1"/>
    </xf>
    <xf numFmtId="0" fontId="0" fillId="0" borderId="0" xfId="0" applyBorder="1" applyAlignment="1">
      <alignment horizontal="left"/>
    </xf>
    <xf numFmtId="0" fontId="13" fillId="0" borderId="1" xfId="0" applyFont="1" applyBorder="1" applyAlignment="1">
      <alignment vertical="top" wrapText="1"/>
    </xf>
    <xf numFmtId="0" fontId="13" fillId="0" borderId="1" xfId="0" applyFont="1" applyFill="1" applyBorder="1" applyAlignment="1">
      <alignment vertical="top" wrapText="1"/>
    </xf>
    <xf numFmtId="0" fontId="7" fillId="0" borderId="2" xfId="0" applyFont="1" applyFill="1" applyBorder="1" applyAlignment="1">
      <alignment horizontal="justify" wrapText="1"/>
    </xf>
    <xf numFmtId="0" fontId="7" fillId="0" borderId="2" xfId="0" applyFont="1" applyBorder="1" applyAlignment="1">
      <alignment horizontal="justify" wrapText="1"/>
    </xf>
    <xf numFmtId="0" fontId="6" fillId="0" borderId="0" xfId="0" applyFont="1" applyFill="1" applyBorder="1" applyAlignment="1">
      <alignment horizontal="center" vertical="center"/>
    </xf>
    <xf numFmtId="0" fontId="18" fillId="2" borderId="6" xfId="0" applyFont="1" applyFill="1" applyBorder="1" applyAlignment="1">
      <alignment horizontal="center" vertical="center"/>
    </xf>
    <xf numFmtId="0" fontId="14" fillId="2" borderId="7" xfId="0" quotePrefix="1" applyFont="1" applyFill="1" applyBorder="1" applyAlignment="1">
      <alignment horizontal="center" vertical="center" wrapText="1"/>
    </xf>
    <xf numFmtId="0" fontId="5" fillId="0" borderId="8" xfId="0" applyFont="1" applyFill="1" applyBorder="1" applyAlignment="1">
      <alignment vertical="center"/>
    </xf>
    <xf numFmtId="0" fontId="5" fillId="0" borderId="9" xfId="0" applyFont="1" applyFill="1" applyBorder="1" applyAlignment="1">
      <alignment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21" fillId="0" borderId="12"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Alignment="1">
      <alignment vertical="center" wrapText="1"/>
    </xf>
    <xf numFmtId="3" fontId="19" fillId="0" borderId="0" xfId="0" applyNumberFormat="1" applyFont="1" applyFill="1" applyAlignment="1">
      <alignment vertical="center" wrapText="1"/>
    </xf>
    <xf numFmtId="0" fontId="19" fillId="3" borderId="0" xfId="0" applyFont="1" applyFill="1" applyAlignment="1">
      <alignment vertical="center" wrapText="1"/>
    </xf>
    <xf numFmtId="167" fontId="19" fillId="0" borderId="0" xfId="2" applyNumberFormat="1" applyFont="1" applyFill="1" applyAlignment="1">
      <alignment vertical="center" wrapText="1"/>
    </xf>
    <xf numFmtId="0" fontId="19" fillId="2" borderId="0" xfId="0" applyFont="1" applyFill="1" applyAlignment="1">
      <alignment vertical="center" wrapText="1"/>
    </xf>
    <xf numFmtId="0" fontId="6" fillId="0" borderId="13" xfId="0" applyFont="1" applyFill="1" applyBorder="1" applyAlignment="1">
      <alignment horizontal="center" vertical="center"/>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14" fillId="2" borderId="14" xfId="0" quotePrefix="1" applyFont="1" applyFill="1" applyBorder="1" applyAlignment="1">
      <alignment horizontal="center" vertical="center" wrapText="1"/>
    </xf>
    <xf numFmtId="3" fontId="4" fillId="4" borderId="10" xfId="0" applyNumberFormat="1" applyFont="1" applyFill="1" applyBorder="1" applyAlignment="1">
      <alignment vertical="center" wrapText="1"/>
    </xf>
    <xf numFmtId="3" fontId="5" fillId="4" borderId="10" xfId="0" applyNumberFormat="1" applyFont="1" applyFill="1" applyBorder="1" applyAlignment="1">
      <alignment horizontal="center" vertical="center" wrapText="1"/>
    </xf>
    <xf numFmtId="0" fontId="24" fillId="2" borderId="10" xfId="0" applyFont="1" applyFill="1" applyBorder="1" applyAlignment="1">
      <alignment horizontal="justify" vertical="center" wrapText="1"/>
    </xf>
    <xf numFmtId="0" fontId="25"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0"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5" fillId="0" borderId="16" xfId="0" applyFont="1" applyFill="1" applyBorder="1" applyAlignment="1">
      <alignment horizontal="center" vertical="center" wrapText="1"/>
    </xf>
    <xf numFmtId="0" fontId="24" fillId="2" borderId="17" xfId="0" applyFont="1" applyFill="1" applyBorder="1" applyAlignment="1">
      <alignment horizontal="justify" vertical="center" wrapText="1"/>
    </xf>
    <xf numFmtId="0" fontId="24" fillId="0" borderId="17" xfId="0" applyFont="1" applyFill="1" applyBorder="1" applyAlignment="1">
      <alignment horizontal="center" vertical="center" wrapText="1"/>
    </xf>
    <xf numFmtId="0" fontId="25" fillId="0" borderId="15" xfId="0" applyFont="1" applyFill="1" applyBorder="1" applyAlignment="1">
      <alignment horizontal="center" vertical="center" textRotation="90" wrapText="1"/>
    </xf>
    <xf numFmtId="3" fontId="26"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2" fillId="0" borderId="0" xfId="0" applyFont="1"/>
    <xf numFmtId="0" fontId="19" fillId="14" borderId="0" xfId="0" applyFont="1" applyFill="1" applyAlignment="1">
      <alignment vertical="center" wrapText="1"/>
    </xf>
    <xf numFmtId="0" fontId="19" fillId="0" borderId="18" xfId="0" applyFont="1" applyFill="1" applyBorder="1" applyAlignment="1">
      <alignment vertical="center" wrapText="1"/>
    </xf>
    <xf numFmtId="3" fontId="26" fillId="0" borderId="10" xfId="0" applyNumberFormat="1" applyFont="1" applyFill="1" applyBorder="1" applyAlignment="1">
      <alignment horizontal="right" vertical="center" wrapText="1"/>
    </xf>
    <xf numFmtId="0" fontId="22" fillId="0" borderId="0" xfId="15" applyFont="1" applyBorder="1" applyAlignment="1">
      <alignment vertical="center" wrapText="1"/>
    </xf>
    <xf numFmtId="0" fontId="22" fillId="0" borderId="0" xfId="15" applyFont="1" applyFill="1" applyAlignment="1">
      <alignment vertical="center" wrapText="1"/>
    </xf>
    <xf numFmtId="0" fontId="22" fillId="0" borderId="0" xfId="15" applyFont="1" applyFill="1" applyAlignment="1">
      <alignment horizontal="center" vertical="center" wrapText="1"/>
    </xf>
    <xf numFmtId="170" fontId="22" fillId="0" borderId="0" xfId="15" applyNumberFormat="1" applyFont="1" applyFill="1" applyAlignment="1">
      <alignment vertical="center" wrapText="1"/>
    </xf>
    <xf numFmtId="3" fontId="22" fillId="0" borderId="0" xfId="15" applyNumberFormat="1" applyFont="1" applyFill="1" applyAlignment="1">
      <alignment vertical="center" wrapText="1"/>
    </xf>
    <xf numFmtId="170" fontId="22" fillId="0" borderId="0" xfId="5" applyNumberFormat="1" applyFont="1" applyFill="1" applyAlignment="1">
      <alignment vertical="center" wrapText="1"/>
    </xf>
    <xf numFmtId="0" fontId="22" fillId="15" borderId="0" xfId="15" applyFont="1" applyFill="1" applyAlignment="1">
      <alignment vertical="center" wrapText="1"/>
    </xf>
    <xf numFmtId="0" fontId="22" fillId="16" borderId="0" xfId="15" applyFont="1" applyFill="1" applyAlignment="1">
      <alignment vertical="center" wrapText="1"/>
    </xf>
    <xf numFmtId="0" fontId="53" fillId="0" borderId="12" xfId="0" applyFont="1" applyFill="1" applyBorder="1" applyAlignment="1">
      <alignment horizontal="center" vertical="center" wrapText="1"/>
    </xf>
    <xf numFmtId="0" fontId="5" fillId="0" borderId="0" xfId="0" applyFont="1" applyAlignment="1">
      <alignment wrapText="1"/>
    </xf>
    <xf numFmtId="168" fontId="54" fillId="0" borderId="10" xfId="0" applyNumberFormat="1" applyFont="1" applyFill="1" applyBorder="1" applyAlignment="1">
      <alignment horizontal="center" vertical="center" wrapText="1"/>
    </xf>
    <xf numFmtId="3" fontId="26" fillId="0" borderId="10" xfId="15" applyNumberFormat="1" applyFont="1" applyFill="1" applyBorder="1" applyAlignment="1">
      <alignment horizontal="right" vertical="center" wrapText="1"/>
    </xf>
    <xf numFmtId="0" fontId="54" fillId="0" borderId="10" xfId="0" applyFont="1" applyFill="1" applyBorder="1" applyAlignment="1">
      <alignment horizontal="center" vertical="center"/>
    </xf>
    <xf numFmtId="0" fontId="19" fillId="0" borderId="18" xfId="0" applyFont="1" applyFill="1" applyBorder="1" applyAlignment="1">
      <alignment vertical="center"/>
    </xf>
    <xf numFmtId="3" fontId="5" fillId="0" borderId="12" xfId="0" applyNumberFormat="1" applyFont="1" applyFill="1" applyBorder="1" applyAlignment="1">
      <alignment horizontal="right" vertical="center" wrapText="1"/>
    </xf>
    <xf numFmtId="3" fontId="4" fillId="2" borderId="17" xfId="0" applyNumberFormat="1" applyFont="1" applyFill="1" applyBorder="1" applyAlignment="1">
      <alignment horizontal="center" vertical="center" wrapText="1"/>
    </xf>
    <xf numFmtId="0" fontId="0" fillId="0" borderId="0" xfId="0" applyBorder="1"/>
    <xf numFmtId="0" fontId="32" fillId="0" borderId="10" xfId="0" applyFont="1" applyBorder="1" applyProtection="1"/>
    <xf numFmtId="0" fontId="33" fillId="0" borderId="10" xfId="0" applyFont="1" applyBorder="1" applyAlignment="1" applyProtection="1">
      <alignment horizontal="center" vertical="top"/>
    </xf>
    <xf numFmtId="1" fontId="34" fillId="6" borderId="10" xfId="0" applyNumberFormat="1" applyFont="1" applyFill="1" applyBorder="1" applyProtection="1"/>
    <xf numFmtId="0" fontId="33" fillId="6" borderId="10" xfId="0" applyFont="1" applyFill="1" applyBorder="1" applyProtection="1"/>
    <xf numFmtId="1" fontId="34" fillId="7" borderId="10" xfId="0" applyNumberFormat="1" applyFont="1" applyFill="1" applyBorder="1" applyProtection="1"/>
    <xf numFmtId="0" fontId="33" fillId="7" borderId="10" xfId="0" applyFont="1" applyFill="1" applyBorder="1" applyProtection="1"/>
    <xf numFmtId="1" fontId="34" fillId="2" borderId="10" xfId="0" applyNumberFormat="1" applyFont="1" applyFill="1" applyBorder="1" applyProtection="1"/>
    <xf numFmtId="0" fontId="33" fillId="2" borderId="10" xfId="0" applyFont="1" applyFill="1" applyBorder="1" applyProtection="1"/>
    <xf numFmtId="1" fontId="34" fillId="0" borderId="10" xfId="0" applyNumberFormat="1" applyFont="1" applyBorder="1" applyProtection="1"/>
    <xf numFmtId="0" fontId="32" fillId="0" borderId="10" xfId="0" applyFont="1" applyFill="1" applyBorder="1" applyProtection="1"/>
    <xf numFmtId="0" fontId="34" fillId="0" borderId="10" xfId="0" applyFont="1" applyFill="1" applyBorder="1" applyProtection="1"/>
    <xf numFmtId="0" fontId="33" fillId="0" borderId="10" xfId="0" applyFont="1" applyBorder="1" applyProtection="1"/>
    <xf numFmtId="1" fontId="32" fillId="0" borderId="10" xfId="0" applyNumberFormat="1" applyFont="1" applyBorder="1" applyProtection="1"/>
    <xf numFmtId="1" fontId="33" fillId="6" borderId="10" xfId="0" applyNumberFormat="1" applyFont="1" applyFill="1" applyBorder="1" applyProtection="1"/>
    <xf numFmtId="1" fontId="34" fillId="8" borderId="10" xfId="0" applyNumberFormat="1" applyFont="1" applyFill="1" applyBorder="1" applyProtection="1"/>
    <xf numFmtId="1" fontId="33" fillId="8" borderId="10" xfId="0" applyNumberFormat="1" applyFont="1" applyFill="1" applyBorder="1" applyProtection="1"/>
    <xf numFmtId="0" fontId="0" fillId="0" borderId="0" xfId="0" applyProtection="1"/>
    <xf numFmtId="3" fontId="0" fillId="0" borderId="0" xfId="0" applyNumberFormat="1" applyProtection="1"/>
    <xf numFmtId="0" fontId="36" fillId="0" borderId="0" xfId="0" applyFont="1" applyProtection="1"/>
    <xf numFmtId="4" fontId="22" fillId="0" borderId="0" xfId="0" applyNumberFormat="1" applyFont="1" applyProtection="1"/>
    <xf numFmtId="0" fontId="21" fillId="0" borderId="0" xfId="0" applyFont="1" applyAlignment="1" applyProtection="1">
      <alignment horizontal="center"/>
    </xf>
    <xf numFmtId="3" fontId="33" fillId="6" borderId="10" xfId="7" applyNumberFormat="1" applyFont="1" applyFill="1" applyBorder="1" applyProtection="1"/>
    <xf numFmtId="3" fontId="33" fillId="7" borderId="10" xfId="7" applyNumberFormat="1" applyFont="1" applyFill="1" applyBorder="1" applyProtection="1"/>
    <xf numFmtId="3" fontId="33" fillId="2" borderId="10" xfId="7" applyNumberFormat="1" applyFont="1" applyFill="1" applyBorder="1" applyProtection="1"/>
    <xf numFmtId="3" fontId="32" fillId="0" borderId="10" xfId="7" applyNumberFormat="1" applyFont="1" applyFill="1" applyBorder="1" applyProtection="1"/>
    <xf numFmtId="3" fontId="34" fillId="0" borderId="10" xfId="7" applyNumberFormat="1" applyFont="1" applyFill="1" applyBorder="1" applyProtection="1"/>
    <xf numFmtId="3" fontId="33" fillId="0" borderId="10" xfId="7" applyNumberFormat="1" applyFont="1" applyBorder="1" applyProtection="1"/>
    <xf numFmtId="3" fontId="34" fillId="0" borderId="10" xfId="7" applyNumberFormat="1" applyFont="1" applyBorder="1" applyProtection="1"/>
    <xf numFmtId="3" fontId="34" fillId="8" borderId="10" xfId="7" applyNumberFormat="1" applyFont="1" applyFill="1" applyBorder="1" applyProtection="1"/>
    <xf numFmtId="3" fontId="33" fillId="8" borderId="10" xfId="7" applyNumberFormat="1" applyFont="1" applyFill="1" applyBorder="1" applyProtection="1"/>
    <xf numFmtId="3" fontId="22" fillId="0" borderId="0" xfId="0" applyNumberFormat="1" applyFont="1" applyProtection="1"/>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1" fillId="0" borderId="0" xfId="0" applyFont="1" applyBorder="1" applyAlignment="1" applyProtection="1">
      <alignment horizontal="centerContinuous" vertical="center"/>
    </xf>
    <xf numFmtId="0" fontId="21" fillId="0" borderId="0" xfId="0" applyFont="1" applyBorder="1" applyAlignment="1" applyProtection="1">
      <alignment vertical="center"/>
    </xf>
    <xf numFmtId="0" fontId="0" fillId="0" borderId="0" xfId="0" applyBorder="1" applyAlignment="1" applyProtection="1">
      <alignment vertical="center"/>
    </xf>
    <xf numFmtId="0" fontId="13" fillId="0" borderId="10"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34" fillId="0" borderId="15" xfId="0" applyFont="1" applyFill="1" applyBorder="1" applyAlignment="1" applyProtection="1">
      <alignment vertical="center"/>
    </xf>
    <xf numFmtId="4" fontId="34" fillId="0" borderId="10" xfId="0" applyNumberFormat="1" applyFont="1" applyFill="1" applyBorder="1" applyAlignment="1" applyProtection="1">
      <alignment vertical="center"/>
    </xf>
    <xf numFmtId="4" fontId="34" fillId="0" borderId="12" xfId="0" applyNumberFormat="1" applyFont="1" applyFill="1" applyBorder="1" applyAlignment="1" applyProtection="1">
      <alignment vertical="center"/>
    </xf>
    <xf numFmtId="4" fontId="0" fillId="0" borderId="0" xfId="0" applyNumberFormat="1" applyAlignment="1">
      <alignment vertical="center"/>
    </xf>
    <xf numFmtId="0" fontId="32" fillId="0" borderId="15" xfId="0" applyFont="1" applyFill="1" applyBorder="1" applyAlignment="1" applyProtection="1">
      <alignment vertical="center"/>
    </xf>
    <xf numFmtId="4" fontId="32" fillId="0" borderId="10" xfId="0" applyNumberFormat="1" applyFont="1" applyFill="1" applyBorder="1" applyAlignment="1" applyProtection="1">
      <alignment vertical="center"/>
    </xf>
    <xf numFmtId="4" fontId="32" fillId="0" borderId="12" xfId="0" applyNumberFormat="1" applyFont="1" applyFill="1" applyBorder="1" applyAlignment="1" applyProtection="1">
      <alignment vertical="center"/>
    </xf>
    <xf numFmtId="4" fontId="22" fillId="0" borderId="0" xfId="0" applyNumberFormat="1" applyFont="1" applyAlignment="1">
      <alignment vertical="center"/>
    </xf>
    <xf numFmtId="4" fontId="32" fillId="0" borderId="19" xfId="0" applyNumberFormat="1" applyFont="1" applyBorder="1" applyAlignment="1" applyProtection="1">
      <alignment vertical="center"/>
    </xf>
    <xf numFmtId="4" fontId="32" fillId="0" borderId="20" xfId="0" applyNumberFormat="1" applyFont="1" applyBorder="1" applyAlignment="1" applyProtection="1">
      <alignment vertical="center"/>
    </xf>
    <xf numFmtId="4" fontId="34" fillId="0" borderId="20" xfId="0" applyNumberFormat="1" applyFont="1" applyFill="1" applyBorder="1" applyAlignment="1" applyProtection="1">
      <alignment vertical="center"/>
    </xf>
    <xf numFmtId="4" fontId="32" fillId="0" borderId="21" xfId="0" applyNumberFormat="1" applyFont="1" applyFill="1" applyBorder="1" applyAlignment="1" applyProtection="1">
      <alignment vertical="center"/>
    </xf>
    <xf numFmtId="0" fontId="34" fillId="0" borderId="6" xfId="0" applyFont="1" applyFill="1" applyBorder="1" applyAlignment="1" applyProtection="1">
      <alignment vertical="center"/>
    </xf>
    <xf numFmtId="4" fontId="34" fillId="0" borderId="7" xfId="0" applyNumberFormat="1" applyFont="1" applyFill="1" applyBorder="1" applyAlignment="1" applyProtection="1">
      <alignment vertical="center"/>
    </xf>
    <xf numFmtId="4" fontId="34" fillId="0" borderId="14" xfId="0" applyNumberFormat="1" applyFont="1" applyFill="1" applyBorder="1" applyAlignment="1" applyProtection="1">
      <alignment vertical="center"/>
    </xf>
    <xf numFmtId="0" fontId="34" fillId="8" borderId="15" xfId="0" applyFont="1" applyFill="1" applyBorder="1" applyAlignment="1" applyProtection="1">
      <alignment vertical="center" wrapText="1"/>
      <protection locked="0"/>
    </xf>
    <xf numFmtId="4" fontId="34" fillId="0" borderId="10" xfId="0" applyNumberFormat="1" applyFont="1" applyFill="1" applyBorder="1" applyAlignment="1" applyProtection="1">
      <alignment vertical="center" wrapText="1"/>
      <protection locked="0"/>
    </xf>
    <xf numFmtId="0" fontId="20" fillId="17" borderId="22" xfId="0" applyFont="1" applyFill="1" applyBorder="1" applyAlignment="1">
      <alignment horizontal="justify" vertical="center" wrapText="1"/>
    </xf>
    <xf numFmtId="3" fontId="38" fillId="0" borderId="15" xfId="0" applyNumberFormat="1" applyFont="1" applyBorder="1" applyAlignment="1">
      <alignment wrapText="1"/>
    </xf>
    <xf numFmtId="4" fontId="32" fillId="0" borderId="10" xfId="0" applyNumberFormat="1" applyFont="1" applyFill="1" applyBorder="1" applyAlignment="1" applyProtection="1">
      <alignment vertical="center" wrapText="1"/>
      <protection locked="0"/>
    </xf>
    <xf numFmtId="4" fontId="55" fillId="0" borderId="10" xfId="0" applyNumberFormat="1" applyFont="1" applyFill="1" applyBorder="1" applyAlignment="1" applyProtection="1">
      <alignment vertical="center" wrapText="1"/>
      <protection locked="0"/>
    </xf>
    <xf numFmtId="4" fontId="34" fillId="0" borderId="12" xfId="0" applyNumberFormat="1" applyFont="1" applyFill="1" applyBorder="1" applyAlignment="1" applyProtection="1">
      <alignment vertical="center" wrapText="1"/>
      <protection locked="0"/>
    </xf>
    <xf numFmtId="4" fontId="39" fillId="0" borderId="10" xfId="0" applyNumberFormat="1" applyFont="1" applyFill="1" applyBorder="1" applyAlignment="1" applyProtection="1">
      <alignment vertical="center" wrapText="1"/>
      <protection locked="0"/>
    </xf>
    <xf numFmtId="4" fontId="39" fillId="0" borderId="12" xfId="0" applyNumberFormat="1" applyFont="1" applyFill="1" applyBorder="1" applyAlignment="1" applyProtection="1">
      <alignment vertical="center" wrapText="1"/>
      <protection locked="0"/>
    </xf>
    <xf numFmtId="0" fontId="38" fillId="0" borderId="15" xfId="0" applyFont="1" applyBorder="1" applyAlignment="1">
      <alignment vertical="center" wrapText="1"/>
    </xf>
    <xf numFmtId="3" fontId="38" fillId="0" borderId="15" xfId="0" applyNumberFormat="1" applyFont="1" applyBorder="1" applyAlignment="1">
      <alignment horizontal="justify"/>
    </xf>
    <xf numFmtId="0" fontId="34" fillId="8" borderId="15" xfId="0" applyFont="1" applyFill="1" applyBorder="1" applyAlignment="1" applyProtection="1">
      <alignment vertical="center"/>
    </xf>
    <xf numFmtId="4" fontId="40" fillId="8" borderId="15" xfId="0" applyNumberFormat="1" applyFont="1" applyFill="1" applyBorder="1" applyAlignment="1" applyProtection="1">
      <alignment vertical="center"/>
    </xf>
    <xf numFmtId="4" fontId="40" fillId="0" borderId="10" xfId="0" applyNumberFormat="1" applyFont="1" applyBorder="1" applyAlignment="1" applyProtection="1">
      <alignment vertical="center"/>
    </xf>
    <xf numFmtId="0" fontId="34" fillId="8" borderId="16" xfId="0" applyFont="1" applyFill="1" applyBorder="1" applyAlignment="1" applyProtection="1">
      <alignment vertical="center"/>
    </xf>
    <xf numFmtId="4" fontId="34" fillId="0" borderId="17" xfId="0" applyNumberFormat="1" applyFont="1" applyFill="1" applyBorder="1" applyAlignment="1" applyProtection="1">
      <alignment vertical="center"/>
    </xf>
    <xf numFmtId="4" fontId="34" fillId="0" borderId="23" xfId="0" applyNumberFormat="1" applyFont="1" applyFill="1" applyBorder="1" applyAlignment="1" applyProtection="1">
      <alignment vertical="center"/>
    </xf>
    <xf numFmtId="0" fontId="41" fillId="8" borderId="0" xfId="0" applyFont="1" applyFill="1" applyBorder="1" applyAlignment="1" applyProtection="1">
      <alignment horizontal="centerContinuous" vertical="center" wrapText="1"/>
    </xf>
    <xf numFmtId="0" fontId="42" fillId="0" borderId="0" xfId="0" applyFont="1" applyFill="1" applyBorder="1" applyAlignment="1" applyProtection="1">
      <alignment horizontal="centerContinuous" vertical="center" wrapText="1"/>
    </xf>
    <xf numFmtId="4" fontId="42" fillId="0" borderId="0" xfId="0" applyNumberFormat="1" applyFont="1" applyFill="1" applyBorder="1" applyAlignment="1" applyProtection="1">
      <alignment horizontal="centerContinuous" vertical="center" wrapText="1"/>
    </xf>
    <xf numFmtId="1" fontId="34" fillId="8" borderId="0" xfId="0" applyNumberFormat="1" applyFont="1" applyFill="1" applyBorder="1" applyAlignment="1" applyProtection="1">
      <alignment horizontal="centerContinuous" vertical="center" wrapText="1"/>
    </xf>
    <xf numFmtId="0" fontId="0" fillId="8"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2" fillId="0" borderId="0" xfId="0" applyNumberFormat="1" applyFont="1" applyAlignment="1" applyProtection="1">
      <alignment vertical="center"/>
    </xf>
    <xf numFmtId="0" fontId="21" fillId="8" borderId="0" xfId="0" applyFont="1" applyFill="1" applyAlignment="1">
      <alignment vertical="center"/>
    </xf>
    <xf numFmtId="0" fontId="22" fillId="8" borderId="0" xfId="0" applyFont="1" applyFill="1" applyAlignment="1">
      <alignment vertical="center"/>
    </xf>
    <xf numFmtId="0" fontId="0" fillId="8" borderId="0" xfId="0" applyFill="1" applyAlignment="1">
      <alignment vertical="center"/>
    </xf>
    <xf numFmtId="3" fontId="5" fillId="10" borderId="10" xfId="0" applyNumberFormat="1" applyFont="1" applyFill="1" applyBorder="1"/>
    <xf numFmtId="3" fontId="5" fillId="2" borderId="10" xfId="0" applyNumberFormat="1" applyFont="1" applyFill="1" applyBorder="1"/>
    <xf numFmtId="3" fontId="5" fillId="4" borderId="10" xfId="0" applyNumberFormat="1" applyFont="1" applyFill="1" applyBorder="1"/>
    <xf numFmtId="3" fontId="5" fillId="4" borderId="10" xfId="0" applyNumberFormat="1" applyFont="1" applyFill="1" applyBorder="1" applyAlignment="1">
      <alignment vertical="center" wrapText="1"/>
    </xf>
    <xf numFmtId="0" fontId="26" fillId="0" borderId="0" xfId="0" applyFont="1" applyFill="1" applyAlignment="1">
      <alignment horizontal="center" vertical="center" wrapText="1"/>
    </xf>
    <xf numFmtId="3" fontId="24" fillId="0" borderId="0" xfId="0" applyNumberFormat="1" applyFont="1" applyFill="1" applyAlignment="1">
      <alignment vertical="center" wrapText="1"/>
    </xf>
    <xf numFmtId="3" fontId="26" fillId="0" borderId="0" xfId="0" applyNumberFormat="1" applyFont="1" applyFill="1" applyAlignment="1">
      <alignment vertical="center" wrapText="1"/>
    </xf>
    <xf numFmtId="3" fontId="4" fillId="10" borderId="10"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0" fontId="26" fillId="0" borderId="0" xfId="0" applyFont="1" applyFill="1" applyAlignment="1">
      <alignment vertical="center" wrapText="1"/>
    </xf>
    <xf numFmtId="3" fontId="5" fillId="10" borderId="10" xfId="0" applyNumberFormat="1" applyFont="1" applyFill="1" applyBorder="1" applyAlignment="1">
      <alignment vertical="center" wrapText="1"/>
    </xf>
    <xf numFmtId="3" fontId="5" fillId="2" borderId="10" xfId="0" applyNumberFormat="1" applyFont="1" applyFill="1" applyBorder="1" applyAlignment="1">
      <alignment vertical="center" wrapText="1"/>
    </xf>
    <xf numFmtId="3" fontId="4" fillId="0" borderId="0" xfId="0" applyNumberFormat="1" applyFont="1" applyFill="1" applyAlignment="1">
      <alignment vertical="center" wrapText="1"/>
    </xf>
    <xf numFmtId="3" fontId="4" fillId="11" borderId="10" xfId="0" applyNumberFormat="1" applyFont="1" applyFill="1" applyBorder="1" applyAlignment="1">
      <alignment vertical="center" wrapText="1"/>
    </xf>
    <xf numFmtId="3" fontId="43" fillId="10" borderId="10" xfId="0" applyNumberFormat="1" applyFont="1" applyFill="1" applyBorder="1" applyAlignment="1">
      <alignment vertical="center" wrapText="1"/>
    </xf>
    <xf numFmtId="3" fontId="4" fillId="0" borderId="24" xfId="0" applyNumberFormat="1" applyFont="1" applyFill="1" applyBorder="1" applyAlignment="1">
      <alignment horizontal="right" vertical="center" wrapText="1"/>
    </xf>
    <xf numFmtId="3" fontId="5" fillId="11" borderId="10" xfId="0" applyNumberFormat="1" applyFont="1" applyFill="1" applyBorder="1" applyAlignment="1">
      <alignment vertical="center" wrapText="1"/>
    </xf>
    <xf numFmtId="3" fontId="4" fillId="2" borderId="10" xfId="0" applyNumberFormat="1" applyFont="1" applyFill="1" applyBorder="1" applyAlignment="1">
      <alignment vertical="center" wrapText="1"/>
    </xf>
    <xf numFmtId="3" fontId="5" fillId="12" borderId="10"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0" fontId="4" fillId="0" borderId="0" xfId="0" applyFont="1" applyFill="1" applyAlignment="1">
      <alignment vertical="center" wrapText="1"/>
    </xf>
    <xf numFmtId="3" fontId="4" fillId="11" borderId="0" xfId="0" applyNumberFormat="1" applyFont="1" applyFill="1" applyBorder="1" applyAlignment="1">
      <alignment vertical="center" wrapText="1"/>
    </xf>
    <xf numFmtId="3" fontId="4" fillId="0" borderId="13" xfId="0" applyNumberFormat="1" applyFont="1" applyFill="1" applyBorder="1" applyAlignment="1">
      <alignment horizontal="right" vertical="center" wrapText="1"/>
    </xf>
    <xf numFmtId="0" fontId="5" fillId="8"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8" borderId="0" xfId="0" applyNumberFormat="1" applyFont="1" applyFill="1" applyAlignment="1">
      <alignment horizontal="right" vertical="center" wrapText="1"/>
    </xf>
    <xf numFmtId="0" fontId="19" fillId="0" borderId="0" xfId="0" applyFont="1" applyFill="1" applyAlignment="1">
      <alignment horizontal="center"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21" fillId="14" borderId="10" xfId="0" applyFont="1" applyFill="1" applyBorder="1" applyAlignment="1">
      <alignment horizontal="center" vertical="center"/>
    </xf>
    <xf numFmtId="0" fontId="0" fillId="0" borderId="10" xfId="0" applyBorder="1" applyAlignment="1">
      <alignment horizontal="center" vertical="center" wrapText="1"/>
    </xf>
    <xf numFmtId="0" fontId="21" fillId="14" borderId="10" xfId="0" applyFont="1" applyFill="1" applyBorder="1" applyAlignment="1">
      <alignment horizontal="center" vertical="center" wrapText="1"/>
    </xf>
    <xf numFmtId="0" fontId="25" fillId="0" borderId="0" xfId="0" applyFont="1"/>
    <xf numFmtId="3" fontId="25" fillId="0" borderId="0" xfId="0" applyNumberFormat="1" applyFont="1"/>
    <xf numFmtId="0" fontId="12" fillId="0" borderId="4" xfId="0" applyFont="1" applyBorder="1" applyAlignment="1">
      <alignment horizontal="justify" vertical="top" wrapText="1"/>
    </xf>
    <xf numFmtId="0" fontId="11" fillId="18" borderId="4" xfId="0" applyFont="1" applyFill="1" applyBorder="1" applyAlignment="1">
      <alignment wrapText="1"/>
    </xf>
    <xf numFmtId="0" fontId="12" fillId="18" borderId="4" xfId="0" applyFont="1" applyFill="1" applyBorder="1" applyAlignment="1">
      <alignment horizontal="justify" vertical="top" wrapText="1"/>
    </xf>
    <xf numFmtId="0" fontId="12" fillId="0" borderId="4" xfId="0" applyFont="1" applyBorder="1" applyAlignment="1">
      <alignment horizontal="justify"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9" fillId="0" borderId="0" xfId="0" applyFont="1" applyFill="1" applyAlignment="1">
      <alignment vertical="top" wrapText="1"/>
    </xf>
    <xf numFmtId="0" fontId="56" fillId="0" borderId="18" xfId="0" applyFont="1" applyFill="1" applyBorder="1" applyAlignment="1">
      <alignment vertical="center" wrapText="1"/>
    </xf>
    <xf numFmtId="0" fontId="56" fillId="0" borderId="0" xfId="0" applyFont="1" applyFill="1" applyAlignment="1">
      <alignment vertical="center" wrapText="1"/>
    </xf>
    <xf numFmtId="0" fontId="0" fillId="18" borderId="10" xfId="0" applyFill="1" applyBorder="1" applyAlignment="1">
      <alignment horizontal="center" vertical="center"/>
    </xf>
    <xf numFmtId="0" fontId="22" fillId="0" borderId="0" xfId="0" applyFont="1" applyAlignment="1">
      <alignment horizontal="center" vertical="center"/>
    </xf>
    <xf numFmtId="170" fontId="26" fillId="0" borderId="0" xfId="5" applyNumberFormat="1" applyFont="1" applyBorder="1" applyAlignment="1">
      <alignment vertical="center" wrapText="1"/>
    </xf>
    <xf numFmtId="0" fontId="29" fillId="13" borderId="17" xfId="15" applyFont="1" applyFill="1" applyBorder="1" applyAlignment="1">
      <alignment horizontal="center" vertical="center" wrapText="1"/>
    </xf>
    <xf numFmtId="0" fontId="29" fillId="14" borderId="26" xfId="15" applyFont="1" applyFill="1" applyBorder="1" applyAlignment="1">
      <alignment horizontal="center" vertical="center" wrapText="1"/>
    </xf>
    <xf numFmtId="0" fontId="26" fillId="0" borderId="18" xfId="15" applyFont="1" applyFill="1" applyBorder="1" applyAlignment="1">
      <alignment vertical="center" wrapText="1"/>
    </xf>
    <xf numFmtId="0" fontId="46" fillId="0" borderId="10" xfId="15" applyFont="1" applyFill="1" applyBorder="1" applyAlignment="1">
      <alignment horizontal="center" vertical="center" wrapText="1"/>
    </xf>
    <xf numFmtId="3" fontId="26" fillId="0" borderId="27" xfId="15" applyNumberFormat="1" applyFont="1" applyFill="1" applyBorder="1" applyAlignment="1">
      <alignment horizontal="right" vertical="center" wrapText="1"/>
    </xf>
    <xf numFmtId="0" fontId="26" fillId="0" borderId="10" xfId="15" applyFont="1" applyFill="1" applyBorder="1" applyAlignment="1">
      <alignment horizontal="center" vertical="center" wrapText="1"/>
    </xf>
    <xf numFmtId="0" fontId="26" fillId="0" borderId="10" xfId="15" applyFont="1" applyFill="1" applyBorder="1" applyAlignment="1">
      <alignment vertical="center" wrapText="1"/>
    </xf>
    <xf numFmtId="0" fontId="26" fillId="0" borderId="26" xfId="15" applyFont="1" applyFill="1" applyBorder="1" applyAlignment="1">
      <alignment horizontal="center" vertical="center" wrapText="1"/>
    </xf>
    <xf numFmtId="0" fontId="26" fillId="4" borderId="26" xfId="15" applyFont="1" applyFill="1" applyBorder="1" applyAlignment="1">
      <alignment horizontal="justify" vertical="center" wrapText="1"/>
    </xf>
    <xf numFmtId="0" fontId="26" fillId="4" borderId="26" xfId="15" applyFont="1" applyFill="1" applyBorder="1" applyAlignment="1">
      <alignment horizontal="center" vertical="center" wrapText="1"/>
    </xf>
    <xf numFmtId="3" fontId="26" fillId="4" borderId="26" xfId="15" applyNumberFormat="1" applyFont="1" applyFill="1" applyBorder="1" applyAlignment="1">
      <alignment horizontal="center" vertical="center" wrapText="1"/>
    </xf>
    <xf numFmtId="3" fontId="29" fillId="19" borderId="10" xfId="15" applyNumberFormat="1" applyFont="1" applyFill="1" applyBorder="1" applyAlignment="1">
      <alignment horizontal="right" vertical="center" wrapText="1"/>
    </xf>
    <xf numFmtId="3" fontId="26" fillId="19" borderId="10" xfId="15" applyNumberFormat="1" applyFont="1" applyFill="1" applyBorder="1" applyAlignment="1">
      <alignment horizontal="center" vertical="center" wrapText="1"/>
    </xf>
    <xf numFmtId="0" fontId="46" fillId="0" borderId="10" xfId="15" applyFont="1" applyBorder="1" applyAlignment="1">
      <alignment horizontal="center" vertical="center" wrapText="1"/>
    </xf>
    <xf numFmtId="0" fontId="26" fillId="20" borderId="10" xfId="15" applyFont="1" applyFill="1" applyBorder="1" applyAlignment="1">
      <alignment horizontal="center" vertical="center" wrapText="1"/>
    </xf>
    <xf numFmtId="0" fontId="26" fillId="4" borderId="19" xfId="15" applyFont="1" applyFill="1" applyBorder="1" applyAlignment="1">
      <alignment horizontal="justify" vertical="center" wrapText="1"/>
    </xf>
    <xf numFmtId="0" fontId="26" fillId="4" borderId="10" xfId="15" applyFont="1" applyFill="1" applyBorder="1" applyAlignment="1">
      <alignment horizontal="justify" vertical="center" wrapText="1"/>
    </xf>
    <xf numFmtId="0" fontId="26" fillId="4" borderId="20" xfId="15" applyFont="1" applyFill="1" applyBorder="1" applyAlignment="1">
      <alignment horizontal="center" vertical="center" wrapText="1"/>
    </xf>
    <xf numFmtId="0" fontId="26" fillId="0" borderId="25" xfId="15" applyFont="1" applyFill="1" applyBorder="1" applyAlignment="1">
      <alignment vertical="center" wrapText="1"/>
    </xf>
    <xf numFmtId="0" fontId="29" fillId="5" borderId="15" xfId="15" applyFont="1" applyFill="1" applyBorder="1" applyAlignment="1">
      <alignment horizontal="center" vertical="center" wrapText="1"/>
    </xf>
    <xf numFmtId="0" fontId="29" fillId="5" borderId="10" xfId="15" applyFont="1" applyFill="1" applyBorder="1" applyAlignment="1">
      <alignment horizontal="center" vertical="center" wrapText="1"/>
    </xf>
    <xf numFmtId="3" fontId="29" fillId="14" borderId="10" xfId="15" applyNumberFormat="1" applyFont="1" applyFill="1" applyBorder="1" applyAlignment="1">
      <alignment horizontal="center" vertical="center" wrapText="1"/>
    </xf>
    <xf numFmtId="3" fontId="29" fillId="14" borderId="10" xfId="15" applyNumberFormat="1" applyFont="1" applyFill="1" applyBorder="1" applyAlignment="1">
      <alignment horizontal="right" vertical="center" wrapText="1"/>
    </xf>
    <xf numFmtId="0" fontId="26" fillId="4" borderId="20" xfId="15" applyFont="1" applyFill="1" applyBorder="1" applyAlignment="1">
      <alignment horizontal="justify" vertical="center" wrapText="1"/>
    </xf>
    <xf numFmtId="3" fontId="26" fillId="19" borderId="20" xfId="15" applyNumberFormat="1" applyFont="1" applyFill="1" applyBorder="1" applyAlignment="1">
      <alignment horizontal="center" vertical="center" wrapText="1"/>
    </xf>
    <xf numFmtId="0" fontId="26" fillId="4" borderId="24" xfId="15" applyFont="1" applyFill="1" applyBorder="1" applyAlignment="1">
      <alignment horizontal="justify" vertical="center" wrapText="1"/>
    </xf>
    <xf numFmtId="0" fontId="26" fillId="4" borderId="28" xfId="15" applyFont="1" applyFill="1" applyBorder="1" applyAlignment="1">
      <alignment horizontal="center" vertical="center" wrapText="1"/>
    </xf>
    <xf numFmtId="0" fontId="26" fillId="19" borderId="26" xfId="15" applyFont="1" applyFill="1" applyBorder="1" applyAlignment="1">
      <alignment horizontal="center" vertical="center" wrapText="1"/>
    </xf>
    <xf numFmtId="3" fontId="29" fillId="19" borderId="20" xfId="15" applyNumberFormat="1" applyFont="1" applyFill="1" applyBorder="1" applyAlignment="1">
      <alignment horizontal="right" vertical="center" wrapText="1"/>
    </xf>
    <xf numFmtId="3" fontId="26" fillId="20" borderId="10" xfId="15" applyNumberFormat="1" applyFont="1" applyFill="1" applyBorder="1" applyAlignment="1">
      <alignment horizontal="right" vertical="center" wrapText="1"/>
    </xf>
    <xf numFmtId="0" fontId="26" fillId="19" borderId="20" xfId="15" applyFont="1" applyFill="1" applyBorder="1" applyAlignment="1">
      <alignment horizontal="center" vertical="center" wrapText="1"/>
    </xf>
    <xf numFmtId="0" fontId="26" fillId="14" borderId="26" xfId="15" applyFont="1" applyFill="1" applyBorder="1" applyAlignment="1">
      <alignment vertical="center" wrapText="1"/>
    </xf>
    <xf numFmtId="0" fontId="26" fillId="14" borderId="10" xfId="15" applyFont="1" applyFill="1" applyBorder="1" applyAlignment="1">
      <alignment vertical="center" wrapText="1"/>
    </xf>
    <xf numFmtId="3" fontId="29" fillId="14" borderId="10" xfId="15" applyNumberFormat="1" applyFont="1" applyFill="1" applyBorder="1" applyAlignment="1">
      <alignment vertical="center" wrapText="1"/>
    </xf>
    <xf numFmtId="0" fontId="26" fillId="4" borderId="20" xfId="15" applyFont="1" applyFill="1" applyBorder="1" applyAlignment="1">
      <alignment vertical="center" wrapText="1"/>
    </xf>
    <xf numFmtId="0" fontId="26" fillId="4" borderId="10" xfId="15" applyFont="1" applyFill="1" applyBorder="1" applyAlignment="1">
      <alignment vertical="center" wrapText="1"/>
    </xf>
    <xf numFmtId="3" fontId="29" fillId="19" borderId="10" xfId="15" applyNumberFormat="1" applyFont="1" applyFill="1" applyBorder="1" applyAlignment="1">
      <alignment vertical="center" wrapText="1"/>
    </xf>
    <xf numFmtId="0" fontId="26" fillId="19" borderId="10" xfId="15" applyFont="1" applyFill="1" applyBorder="1" applyAlignment="1">
      <alignment vertical="center" wrapText="1"/>
    </xf>
    <xf numFmtId="3" fontId="26" fillId="0" borderId="10" xfId="15" applyNumberFormat="1" applyFont="1" applyFill="1" applyBorder="1" applyAlignment="1">
      <alignment horizontal="center" vertical="center" wrapText="1"/>
    </xf>
    <xf numFmtId="170" fontId="29" fillId="19" borderId="10" xfId="5" applyNumberFormat="1" applyFont="1" applyFill="1" applyBorder="1" applyAlignment="1">
      <alignment horizontal="justify" vertical="center" wrapText="1"/>
    </xf>
    <xf numFmtId="0" fontId="26" fillId="0" borderId="26" xfId="15" applyFont="1" applyFill="1" applyBorder="1" applyAlignment="1">
      <alignment vertical="center" wrapText="1"/>
    </xf>
    <xf numFmtId="0" fontId="26" fillId="0" borderId="27" xfId="15" applyFont="1" applyFill="1" applyBorder="1" applyAlignment="1">
      <alignment vertical="center" wrapText="1"/>
    </xf>
    <xf numFmtId="0" fontId="26" fillId="4" borderId="0" xfId="15" applyFont="1" applyFill="1" applyBorder="1" applyAlignment="1">
      <alignment vertical="center" wrapText="1"/>
    </xf>
    <xf numFmtId="0" fontId="26" fillId="19" borderId="0" xfId="15" applyFont="1" applyFill="1" applyBorder="1" applyAlignment="1">
      <alignment vertical="center" wrapText="1"/>
    </xf>
    <xf numFmtId="0" fontId="29" fillId="14" borderId="10" xfId="15" applyFont="1" applyFill="1" applyBorder="1" applyAlignment="1">
      <alignment horizontal="center" vertical="center" wrapText="1"/>
    </xf>
    <xf numFmtId="0" fontId="26" fillId="19" borderId="10" xfId="15" applyFont="1" applyFill="1" applyBorder="1" applyAlignment="1">
      <alignment horizontal="justify" vertical="center" wrapText="1"/>
    </xf>
    <xf numFmtId="3" fontId="26" fillId="0" borderId="20" xfId="15" applyNumberFormat="1" applyFont="1" applyFill="1" applyBorder="1" applyAlignment="1">
      <alignment horizontal="right" vertical="center" wrapText="1"/>
    </xf>
    <xf numFmtId="3" fontId="26" fillId="0" borderId="20" xfId="15" applyNumberFormat="1" applyFont="1" applyFill="1" applyBorder="1" applyAlignment="1">
      <alignment horizontal="center" vertical="center" wrapText="1"/>
    </xf>
    <xf numFmtId="3" fontId="29" fillId="13" borderId="17" xfId="15" applyNumberFormat="1" applyFont="1" applyFill="1" applyBorder="1" applyAlignment="1">
      <alignment horizontal="center" vertical="center" wrapText="1"/>
    </xf>
    <xf numFmtId="0" fontId="26" fillId="20" borderId="25" xfId="15" applyFont="1" applyFill="1" applyBorder="1" applyAlignment="1">
      <alignment vertical="center" wrapText="1"/>
    </xf>
    <xf numFmtId="170" fontId="29" fillId="13" borderId="23" xfId="5" applyNumberFormat="1" applyFont="1" applyFill="1" applyBorder="1" applyAlignment="1">
      <alignment horizontal="center" vertical="center" wrapText="1"/>
    </xf>
    <xf numFmtId="170" fontId="26" fillId="0" borderId="12" xfId="5" applyNumberFormat="1" applyFont="1" applyFill="1" applyBorder="1" applyAlignment="1">
      <alignment vertical="center" wrapText="1"/>
    </xf>
    <xf numFmtId="170" fontId="29" fillId="19" borderId="29" xfId="5" applyNumberFormat="1" applyFont="1" applyFill="1" applyBorder="1" applyAlignment="1">
      <alignment horizontal="right" vertical="center" wrapText="1"/>
    </xf>
    <xf numFmtId="170" fontId="54" fillId="0" borderId="0" xfId="5" applyNumberFormat="1" applyFont="1" applyBorder="1" applyAlignment="1">
      <alignment vertical="center" wrapText="1"/>
    </xf>
    <xf numFmtId="170" fontId="57" fillId="13" borderId="17" xfId="5" applyNumberFormat="1" applyFont="1" applyFill="1" applyBorder="1" applyAlignment="1">
      <alignment horizontal="center" vertical="center" wrapText="1"/>
    </xf>
    <xf numFmtId="3" fontId="57" fillId="19" borderId="20" xfId="15" applyNumberFormat="1" applyFont="1" applyFill="1" applyBorder="1" applyAlignment="1">
      <alignment horizontal="right" vertical="center" wrapText="1"/>
    </xf>
    <xf numFmtId="170" fontId="57" fillId="19" borderId="26" xfId="5" applyNumberFormat="1" applyFont="1" applyFill="1" applyBorder="1" applyAlignment="1">
      <alignment horizontal="right" vertical="center" wrapText="1"/>
    </xf>
    <xf numFmtId="170" fontId="58" fillId="0" borderId="0" xfId="5" applyNumberFormat="1" applyFont="1" applyFill="1" applyAlignment="1">
      <alignment vertical="center" wrapText="1"/>
    </xf>
    <xf numFmtId="0" fontId="26" fillId="19" borderId="20" xfId="15" applyFont="1" applyFill="1" applyBorder="1" applyAlignment="1">
      <alignment vertical="center" wrapText="1"/>
    </xf>
    <xf numFmtId="3" fontId="29" fillId="19" borderId="20" xfId="15" applyNumberFormat="1" applyFont="1" applyFill="1" applyBorder="1" applyAlignment="1">
      <alignment horizontal="center" vertical="center" wrapText="1"/>
    </xf>
    <xf numFmtId="3"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170" fontId="26" fillId="0" borderId="12" xfId="0" applyNumberFormat="1" applyFont="1" applyFill="1" applyBorder="1" applyAlignment="1">
      <alignment horizontal="right" vertical="center" wrapText="1"/>
    </xf>
    <xf numFmtId="170" fontId="54" fillId="0" borderId="12" xfId="0" applyNumberFormat="1" applyFont="1" applyFill="1" applyBorder="1" applyAlignment="1">
      <alignment horizontal="right" vertical="center" wrapText="1"/>
    </xf>
    <xf numFmtId="0" fontId="22" fillId="0" borderId="30" xfId="15" applyFont="1" applyFill="1" applyBorder="1" applyAlignment="1">
      <alignment vertical="center" wrapText="1"/>
    </xf>
    <xf numFmtId="0" fontId="22" fillId="0" borderId="31" xfId="15" applyFont="1" applyFill="1" applyBorder="1" applyAlignment="1">
      <alignment vertical="center" wrapText="1"/>
    </xf>
    <xf numFmtId="3" fontId="21" fillId="0" borderId="31" xfId="15" applyNumberFormat="1" applyFont="1" applyFill="1" applyBorder="1" applyAlignment="1">
      <alignment vertical="center" wrapText="1"/>
    </xf>
    <xf numFmtId="170" fontId="22" fillId="0" borderId="31" xfId="5" applyNumberFormat="1" applyFont="1" applyFill="1" applyBorder="1" applyAlignment="1">
      <alignment vertical="center" wrapText="1"/>
    </xf>
    <xf numFmtId="3" fontId="22" fillId="0" borderId="31" xfId="15" applyNumberFormat="1" applyFont="1" applyFill="1" applyBorder="1" applyAlignment="1">
      <alignment vertical="center" wrapText="1"/>
    </xf>
    <xf numFmtId="170" fontId="58" fillId="0" borderId="31" xfId="5" applyNumberFormat="1" applyFont="1" applyFill="1" applyBorder="1" applyAlignment="1">
      <alignment vertical="center" wrapText="1"/>
    </xf>
    <xf numFmtId="170" fontId="22" fillId="0" borderId="32" xfId="5" applyNumberFormat="1" applyFont="1" applyFill="1" applyBorder="1" applyAlignment="1">
      <alignment vertical="center" wrapText="1"/>
    </xf>
    <xf numFmtId="0" fontId="48" fillId="0" borderId="0" xfId="15" applyFont="1" applyBorder="1" applyAlignment="1">
      <alignment vertical="center" wrapText="1"/>
    </xf>
    <xf numFmtId="0" fontId="26" fillId="21" borderId="33" xfId="15" applyFont="1" applyFill="1" applyBorder="1" applyAlignment="1">
      <alignment horizontal="justify" vertical="center" wrapText="1"/>
    </xf>
    <xf numFmtId="0" fontId="59" fillId="0" borderId="10" xfId="0" applyFont="1" applyFill="1" applyBorder="1" applyAlignment="1">
      <alignment horizontal="center" vertical="center"/>
    </xf>
    <xf numFmtId="0" fontId="26" fillId="20" borderId="15" xfId="15" applyFont="1" applyFill="1" applyBorder="1" applyAlignment="1">
      <alignment horizontal="justify" vertical="center" wrapText="1"/>
    </xf>
    <xf numFmtId="0" fontId="46" fillId="20" borderId="10" xfId="15" applyFont="1" applyFill="1" applyBorder="1" applyAlignment="1">
      <alignment horizontal="center" vertical="center" wrapText="1"/>
    </xf>
    <xf numFmtId="0" fontId="46" fillId="20" borderId="20" xfId="15" applyFont="1" applyFill="1" applyBorder="1" applyAlignment="1">
      <alignment horizontal="center" vertical="center" wrapText="1"/>
    </xf>
    <xf numFmtId="3" fontId="26" fillId="0" borderId="27" xfId="15" applyNumberFormat="1" applyFont="1" applyFill="1" applyBorder="1" applyAlignment="1">
      <alignment horizontal="center" vertical="center" wrapText="1"/>
    </xf>
    <xf numFmtId="0" fontId="29" fillId="5" borderId="15" xfId="15" applyFont="1" applyFill="1" applyBorder="1" applyAlignment="1" applyProtection="1">
      <alignment horizontal="center" vertical="center" wrapText="1"/>
      <protection locked="0"/>
    </xf>
    <xf numFmtId="0" fontId="26" fillId="21" borderId="15" xfId="15" applyFont="1" applyFill="1" applyBorder="1" applyAlignment="1">
      <alignment horizontal="justify" vertical="center" wrapText="1"/>
    </xf>
    <xf numFmtId="0" fontId="54" fillId="20" borderId="10" xfId="0" applyFont="1" applyFill="1" applyBorder="1" applyAlignment="1">
      <alignment horizontal="center" vertical="center"/>
    </xf>
    <xf numFmtId="0" fontId="26" fillId="0" borderId="25" xfId="15" applyFont="1" applyFill="1" applyBorder="1" applyAlignment="1">
      <alignment horizontal="center" vertical="center" wrapText="1"/>
    </xf>
    <xf numFmtId="3" fontId="29" fillId="19" borderId="20" xfId="15" applyNumberFormat="1" applyFont="1" applyFill="1" applyBorder="1" applyAlignment="1">
      <alignment vertical="center" wrapText="1"/>
    </xf>
    <xf numFmtId="170" fontId="57" fillId="19" borderId="28" xfId="5" applyNumberFormat="1" applyFont="1" applyFill="1" applyBorder="1" applyAlignment="1">
      <alignment horizontal="right" vertical="center" wrapText="1"/>
    </xf>
    <xf numFmtId="170" fontId="57" fillId="19" borderId="10" xfId="5" applyNumberFormat="1" applyFont="1" applyFill="1" applyBorder="1" applyAlignment="1">
      <alignment horizontal="right" vertical="center" wrapText="1"/>
    </xf>
    <xf numFmtId="0" fontId="29" fillId="13" borderId="17" xfId="15" applyFont="1" applyFill="1" applyBorder="1" applyAlignment="1" applyProtection="1">
      <alignment horizontal="center" vertical="center" wrapText="1"/>
      <protection locked="0"/>
    </xf>
    <xf numFmtId="0" fontId="29" fillId="22" borderId="17" xfId="15" applyFont="1" applyFill="1" applyBorder="1" applyAlignment="1" applyProtection="1">
      <alignment horizontal="center" vertical="center" wrapText="1"/>
      <protection locked="0"/>
    </xf>
    <xf numFmtId="0" fontId="29" fillId="5" borderId="33" xfId="15" applyFont="1" applyFill="1" applyBorder="1" applyAlignment="1">
      <alignment horizontal="center" vertical="center" wrapText="1"/>
    </xf>
    <xf numFmtId="3" fontId="29" fillId="14" borderId="26" xfId="15" applyNumberFormat="1" applyFont="1" applyFill="1" applyBorder="1" applyAlignment="1">
      <alignment vertical="center" wrapText="1"/>
    </xf>
    <xf numFmtId="170" fontId="29" fillId="14" borderId="26" xfId="15" applyNumberFormat="1" applyFont="1" applyFill="1" applyBorder="1" applyAlignment="1">
      <alignment vertical="center" wrapText="1"/>
    </xf>
    <xf numFmtId="3" fontId="26" fillId="0" borderId="0" xfId="15" applyNumberFormat="1" applyFont="1" applyFill="1" applyBorder="1" applyAlignment="1">
      <alignment horizontal="right" vertical="center" wrapText="1"/>
    </xf>
    <xf numFmtId="168" fontId="54" fillId="0" borderId="0" xfId="0" applyNumberFormat="1" applyFont="1" applyFill="1" applyBorder="1" applyAlignment="1">
      <alignment horizontal="center" vertical="center" wrapText="1"/>
    </xf>
    <xf numFmtId="170" fontId="26" fillId="0" borderId="0" xfId="5" applyNumberFormat="1" applyFont="1" applyFill="1" applyBorder="1" applyAlignment="1">
      <alignment vertical="center" wrapText="1"/>
    </xf>
    <xf numFmtId="0" fontId="26" fillId="18" borderId="26" xfId="15" applyFont="1" applyFill="1" applyBorder="1" applyAlignment="1">
      <alignment horizontal="center" vertical="center" wrapText="1"/>
    </xf>
    <xf numFmtId="3" fontId="26" fillId="18" borderId="10" xfId="15" applyNumberFormat="1" applyFont="1" applyFill="1" applyBorder="1" applyAlignment="1">
      <alignment horizontal="right" vertical="center" wrapText="1"/>
    </xf>
    <xf numFmtId="0" fontId="26" fillId="18" borderId="10" xfId="15" applyFont="1" applyFill="1" applyBorder="1" applyAlignment="1">
      <alignment horizontal="center" vertical="center" wrapText="1"/>
    </xf>
    <xf numFmtId="0" fontId="54" fillId="18" borderId="10" xfId="0" applyFont="1" applyFill="1" applyBorder="1" applyAlignment="1">
      <alignment horizontal="center" vertical="center"/>
    </xf>
    <xf numFmtId="0" fontId="46" fillId="18" borderId="10" xfId="15" applyFont="1" applyFill="1" applyBorder="1" applyAlignment="1">
      <alignment horizontal="center" vertical="center" wrapText="1"/>
    </xf>
    <xf numFmtId="3" fontId="26" fillId="18" borderId="26" xfId="15" applyNumberFormat="1" applyFont="1" applyFill="1" applyBorder="1" applyAlignment="1">
      <alignment horizontal="center" vertical="center" wrapText="1"/>
    </xf>
    <xf numFmtId="3" fontId="46" fillId="18" borderId="10" xfId="15" applyNumberFormat="1" applyFont="1" applyFill="1" applyBorder="1" applyAlignment="1">
      <alignment horizontal="center" vertical="center" wrapText="1"/>
    </xf>
    <xf numFmtId="3" fontId="26" fillId="18" borderId="10" xfId="15" applyNumberFormat="1" applyFont="1" applyFill="1" applyBorder="1" applyAlignment="1">
      <alignment horizontal="center" vertical="center" wrapText="1"/>
    </xf>
    <xf numFmtId="3" fontId="29" fillId="18" borderId="26" xfId="15" applyNumberFormat="1" applyFont="1" applyFill="1" applyBorder="1" applyAlignment="1">
      <alignment horizontal="center" vertical="center" wrapText="1"/>
    </xf>
    <xf numFmtId="3" fontId="26" fillId="18" borderId="20" xfId="15" applyNumberFormat="1" applyFont="1" applyFill="1" applyBorder="1" applyAlignment="1">
      <alignment horizontal="center" vertical="center" wrapText="1"/>
    </xf>
    <xf numFmtId="0" fontId="26" fillId="18" borderId="26" xfId="15" applyFont="1" applyFill="1" applyBorder="1" applyAlignment="1">
      <alignment vertical="center" wrapText="1"/>
    </xf>
    <xf numFmtId="0" fontId="26" fillId="18" borderId="10" xfId="15" applyFont="1" applyFill="1" applyBorder="1" applyAlignment="1">
      <alignment vertical="center" wrapText="1"/>
    </xf>
    <xf numFmtId="0" fontId="26" fillId="18" borderId="0" xfId="15" applyFont="1" applyFill="1" applyBorder="1" applyAlignment="1">
      <alignment vertical="center" wrapText="1"/>
    </xf>
    <xf numFmtId="3" fontId="54" fillId="18" borderId="10" xfId="0" applyNumberFormat="1" applyFont="1" applyFill="1" applyBorder="1" applyAlignment="1">
      <alignment horizontal="center" vertical="center"/>
    </xf>
    <xf numFmtId="0" fontId="29" fillId="13" borderId="34" xfId="15" applyFont="1" applyFill="1" applyBorder="1" applyAlignment="1">
      <alignment vertical="center" wrapText="1"/>
    </xf>
    <xf numFmtId="0" fontId="29" fillId="13" borderId="35" xfId="15" applyFont="1" applyFill="1" applyBorder="1" applyAlignment="1">
      <alignment vertical="center" wrapText="1"/>
    </xf>
    <xf numFmtId="3" fontId="29" fillId="18" borderId="10" xfId="15" applyNumberFormat="1" applyFont="1" applyFill="1" applyBorder="1" applyAlignment="1">
      <alignment horizontal="right" vertical="center" wrapText="1"/>
    </xf>
    <xf numFmtId="3" fontId="26" fillId="18" borderId="27" xfId="15" applyNumberFormat="1" applyFont="1" applyFill="1" applyBorder="1" applyAlignment="1">
      <alignment horizontal="center" vertical="center" wrapText="1"/>
    </xf>
    <xf numFmtId="0" fontId="26" fillId="0" borderId="18" xfId="15" applyFont="1" applyFill="1" applyBorder="1" applyAlignment="1">
      <alignment horizontal="center" vertical="center" wrapText="1"/>
    </xf>
    <xf numFmtId="3" fontId="26" fillId="20" borderId="27" xfId="15" applyNumberFormat="1" applyFont="1" applyFill="1" applyBorder="1" applyAlignment="1">
      <alignment horizontal="center" vertical="center" wrapText="1"/>
    </xf>
    <xf numFmtId="3" fontId="29" fillId="18" borderId="20" xfId="15" applyNumberFormat="1" applyFont="1" applyFill="1" applyBorder="1" applyAlignment="1">
      <alignment horizontal="center" vertical="center" wrapText="1"/>
    </xf>
    <xf numFmtId="168" fontId="46" fillId="18" borderId="10" xfId="15" applyNumberFormat="1" applyFont="1" applyFill="1" applyBorder="1" applyAlignment="1">
      <alignment horizontal="center" vertical="center" wrapText="1"/>
    </xf>
    <xf numFmtId="3" fontId="26" fillId="18" borderId="10" xfId="0" applyNumberFormat="1" applyFont="1" applyFill="1" applyBorder="1" applyAlignment="1">
      <alignment horizontal="center" vertical="center" wrapText="1"/>
    </xf>
    <xf numFmtId="3" fontId="29" fillId="18" borderId="10" xfId="15" applyNumberFormat="1" applyFont="1" applyFill="1" applyBorder="1" applyAlignment="1">
      <alignment horizontal="center" vertical="center" wrapText="1"/>
    </xf>
    <xf numFmtId="0" fontId="26" fillId="0" borderId="27" xfId="15" applyFont="1" applyFill="1" applyBorder="1" applyAlignment="1">
      <alignment horizontal="center" vertical="center" wrapText="1"/>
    </xf>
    <xf numFmtId="0" fontId="54" fillId="20" borderId="10" xfId="0" applyFont="1" applyFill="1" applyBorder="1" applyAlignment="1">
      <alignment horizontal="center" vertical="center" wrapText="1"/>
    </xf>
    <xf numFmtId="0" fontId="25" fillId="0" borderId="15" xfId="15" applyFont="1" applyFill="1" applyBorder="1" applyAlignment="1">
      <alignment horizontal="justify" vertical="center" wrapText="1"/>
    </xf>
    <xf numFmtId="0" fontId="26" fillId="0" borderId="36" xfId="15" applyFont="1" applyFill="1" applyBorder="1" applyAlignment="1">
      <alignment vertical="center" wrapText="1"/>
    </xf>
    <xf numFmtId="0" fontId="46" fillId="0" borderId="28" xfId="15" applyFont="1" applyFill="1" applyBorder="1" applyAlignment="1">
      <alignment horizontal="center" vertical="center" wrapText="1"/>
    </xf>
    <xf numFmtId="3" fontId="26" fillId="0" borderId="24" xfId="15" applyNumberFormat="1" applyFont="1" applyFill="1" applyBorder="1" applyAlignment="1">
      <alignment horizontal="center" vertical="center" wrapText="1"/>
    </xf>
    <xf numFmtId="168" fontId="54" fillId="0" borderId="20" xfId="0" applyNumberFormat="1" applyFont="1" applyFill="1" applyBorder="1" applyAlignment="1">
      <alignment horizontal="center" vertical="center" wrapText="1"/>
    </xf>
    <xf numFmtId="170" fontId="26" fillId="0" borderId="21" xfId="5" applyNumberFormat="1" applyFont="1" applyFill="1" applyBorder="1" applyAlignment="1">
      <alignment vertical="center" wrapText="1"/>
    </xf>
    <xf numFmtId="3" fontId="26" fillId="0" borderId="10" xfId="15" applyNumberFormat="1" applyFont="1" applyFill="1" applyBorder="1" applyAlignment="1">
      <alignment vertical="center" wrapText="1"/>
    </xf>
    <xf numFmtId="3" fontId="26" fillId="0" borderId="26" xfId="15" applyNumberFormat="1" applyFont="1" applyFill="1" applyBorder="1" applyAlignment="1">
      <alignment vertical="center" wrapText="1"/>
    </xf>
    <xf numFmtId="3" fontId="26" fillId="0" borderId="26" xfId="15" applyNumberFormat="1" applyFont="1" applyFill="1" applyBorder="1" applyAlignment="1">
      <alignment horizontal="right" vertical="center" wrapText="1"/>
    </xf>
    <xf numFmtId="3" fontId="26" fillId="20" borderId="26" xfId="15" applyNumberFormat="1" applyFont="1" applyFill="1" applyBorder="1" applyAlignment="1">
      <alignment horizontal="right" vertical="center" wrapText="1"/>
    </xf>
    <xf numFmtId="3" fontId="54" fillId="0" borderId="26" xfId="0" applyNumberFormat="1" applyFont="1" applyFill="1" applyBorder="1" applyAlignment="1">
      <alignment horizontal="center" vertical="center" wrapText="1"/>
    </xf>
    <xf numFmtId="168" fontId="54" fillId="0" borderId="26" xfId="0" applyNumberFormat="1" applyFont="1" applyFill="1" applyBorder="1" applyAlignment="1">
      <alignment horizontal="center" vertical="center" wrapText="1"/>
    </xf>
    <xf numFmtId="170" fontId="26" fillId="0" borderId="29" xfId="5" applyNumberFormat="1" applyFont="1" applyFill="1" applyBorder="1" applyAlignment="1">
      <alignment vertical="center" wrapText="1"/>
    </xf>
    <xf numFmtId="3" fontId="26" fillId="0" borderId="37" xfId="15" applyNumberFormat="1" applyFont="1" applyFill="1" applyBorder="1" applyAlignment="1">
      <alignment horizontal="center" vertical="center" wrapText="1"/>
    </xf>
    <xf numFmtId="3" fontId="29" fillId="14" borderId="35" xfId="15" applyNumberFormat="1" applyFont="1" applyFill="1" applyBorder="1" applyAlignment="1">
      <alignment horizontal="right" vertical="center" wrapText="1"/>
    </xf>
    <xf numFmtId="0" fontId="29" fillId="4" borderId="38" xfId="15" applyFont="1" applyFill="1" applyBorder="1" applyAlignment="1">
      <alignment horizontal="justify" vertical="center" wrapText="1"/>
    </xf>
    <xf numFmtId="0" fontId="29" fillId="4" borderId="15" xfId="15" applyFont="1" applyFill="1" applyBorder="1" applyAlignment="1">
      <alignment horizontal="justify" vertical="center" wrapText="1"/>
    </xf>
    <xf numFmtId="3" fontId="26" fillId="18" borderId="24" xfId="15" applyNumberFormat="1" applyFont="1" applyFill="1" applyBorder="1" applyAlignment="1">
      <alignment horizontal="center" vertical="center" wrapText="1"/>
    </xf>
    <xf numFmtId="0" fontId="29" fillId="0" borderId="15" xfId="15" applyFont="1" applyFill="1" applyBorder="1" applyAlignment="1">
      <alignment horizontal="justify" vertical="center" wrapText="1"/>
    </xf>
    <xf numFmtId="0" fontId="29" fillId="20" borderId="15" xfId="15" applyFont="1" applyFill="1" applyBorder="1" applyAlignment="1">
      <alignment horizontal="justify" vertical="center" wrapText="1"/>
    </xf>
    <xf numFmtId="0" fontId="29" fillId="4" borderId="19" xfId="15" applyFont="1" applyFill="1" applyBorder="1" applyAlignment="1">
      <alignment horizontal="justify" vertical="center" wrapText="1"/>
    </xf>
    <xf numFmtId="0" fontId="25" fillId="4" borderId="19" xfId="15" applyFont="1" applyFill="1" applyBorder="1" applyAlignment="1">
      <alignment horizontal="justify" vertical="center" wrapText="1"/>
    </xf>
    <xf numFmtId="0" fontId="29" fillId="19" borderId="15" xfId="15" applyFont="1" applyFill="1" applyBorder="1" applyAlignment="1">
      <alignment horizontal="justify" vertical="center" wrapText="1"/>
    </xf>
    <xf numFmtId="3" fontId="26" fillId="0" borderId="26" xfId="15" applyNumberFormat="1" applyFont="1" applyFill="1" applyBorder="1" applyAlignment="1">
      <alignment horizontal="center" vertical="center" wrapText="1"/>
    </xf>
    <xf numFmtId="3" fontId="26" fillId="0" borderId="24" xfId="15" applyNumberFormat="1" applyFont="1" applyFill="1" applyBorder="1" applyAlignment="1">
      <alignment horizontal="right" vertical="center" wrapText="1"/>
    </xf>
    <xf numFmtId="0" fontId="29" fillId="5" borderId="39" xfId="15" applyFont="1" applyFill="1" applyBorder="1" applyAlignment="1">
      <alignment horizontal="center" vertical="center" wrapText="1"/>
    </xf>
    <xf numFmtId="3" fontId="26" fillId="0" borderId="18" xfId="15" applyNumberFormat="1" applyFont="1" applyFill="1" applyBorder="1" applyAlignment="1">
      <alignment horizontal="center" vertical="center" wrapText="1"/>
    </xf>
    <xf numFmtId="3" fontId="29" fillId="19" borderId="10" xfId="15" applyNumberFormat="1" applyFont="1" applyFill="1" applyBorder="1" applyAlignment="1">
      <alignment horizontal="center" vertical="center" wrapText="1"/>
    </xf>
    <xf numFmtId="3" fontId="26" fillId="0" borderId="40" xfId="15" applyNumberFormat="1" applyFont="1" applyFill="1" applyBorder="1" applyAlignment="1">
      <alignment horizontal="center" vertical="center" wrapText="1"/>
    </xf>
    <xf numFmtId="170" fontId="29" fillId="14" borderId="26" xfId="15" applyNumberFormat="1" applyFont="1" applyFill="1" applyBorder="1" applyAlignment="1">
      <alignment horizontal="center" vertical="center" wrapText="1"/>
    </xf>
    <xf numFmtId="3" fontId="29" fillId="14" borderId="35" xfId="15" applyNumberFormat="1" applyFont="1" applyFill="1" applyBorder="1" applyAlignment="1">
      <alignment horizontal="center" vertical="center" wrapText="1"/>
    </xf>
    <xf numFmtId="0" fontId="22" fillId="0" borderId="31" xfId="15" applyFont="1" applyFill="1" applyBorder="1" applyAlignment="1">
      <alignment horizontal="center" vertical="center" wrapText="1"/>
    </xf>
    <xf numFmtId="0" fontId="29" fillId="4" borderId="26" xfId="15" applyFont="1" applyFill="1" applyBorder="1" applyAlignment="1">
      <alignment horizontal="justify" vertical="center" wrapText="1"/>
    </xf>
    <xf numFmtId="3" fontId="26" fillId="4" borderId="26" xfId="15" applyNumberFormat="1" applyFont="1" applyFill="1" applyBorder="1" applyAlignment="1">
      <alignment horizontal="left" vertical="center" wrapText="1"/>
    </xf>
    <xf numFmtId="3" fontId="29" fillId="19" borderId="26" xfId="15" applyNumberFormat="1" applyFont="1" applyFill="1" applyBorder="1" applyAlignment="1">
      <alignment horizontal="right" vertical="center" wrapText="1"/>
    </xf>
    <xf numFmtId="3" fontId="29" fillId="19" borderId="26" xfId="15" applyNumberFormat="1" applyFont="1" applyFill="1" applyBorder="1" applyAlignment="1">
      <alignment horizontal="center" vertical="center" wrapText="1"/>
    </xf>
    <xf numFmtId="0" fontId="29" fillId="14" borderId="41" xfId="15" applyFont="1" applyFill="1" applyBorder="1" applyAlignment="1">
      <alignment horizontal="center" vertical="center" wrapText="1"/>
    </xf>
    <xf numFmtId="167" fontId="25" fillId="5" borderId="41" xfId="2" applyNumberFormat="1" applyFont="1" applyFill="1" applyBorder="1" applyAlignment="1">
      <alignment horizontal="center" vertical="center" wrapText="1"/>
    </xf>
    <xf numFmtId="3" fontId="29" fillId="14" borderId="41" xfId="15" applyNumberFormat="1" applyFont="1" applyFill="1" applyBorder="1" applyAlignment="1">
      <alignment vertical="center" wrapText="1"/>
    </xf>
    <xf numFmtId="3" fontId="29" fillId="14" borderId="41" xfId="15" applyNumberFormat="1" applyFont="1" applyFill="1" applyBorder="1" applyAlignment="1">
      <alignment horizontal="center" vertical="center" wrapText="1"/>
    </xf>
    <xf numFmtId="3" fontId="29" fillId="14" borderId="42" xfId="15" applyNumberFormat="1" applyFont="1" applyFill="1" applyBorder="1" applyAlignment="1">
      <alignment vertical="center" wrapText="1"/>
    </xf>
    <xf numFmtId="3" fontId="29" fillId="19" borderId="29" xfId="15" applyNumberFormat="1" applyFont="1" applyFill="1" applyBorder="1" applyAlignment="1">
      <alignment horizontal="right" vertical="center" wrapText="1"/>
    </xf>
    <xf numFmtId="0" fontId="26" fillId="20" borderId="15" xfId="0" applyFont="1" applyFill="1" applyBorder="1" applyAlignment="1">
      <alignment horizontal="justify" vertical="center" wrapText="1"/>
    </xf>
    <xf numFmtId="0" fontId="26" fillId="23" borderId="15" xfId="0" applyFont="1" applyFill="1" applyBorder="1" applyAlignment="1">
      <alignment horizontal="justify" vertical="center" wrapText="1"/>
    </xf>
    <xf numFmtId="0" fontId="26" fillId="24" borderId="15" xfId="0" applyFont="1" applyFill="1" applyBorder="1" applyAlignment="1">
      <alignment horizontal="justify" vertical="center" wrapText="1"/>
    </xf>
    <xf numFmtId="0" fontId="26" fillId="21" borderId="15" xfId="0" applyFont="1" applyFill="1" applyBorder="1" applyAlignment="1">
      <alignment horizontal="justify" vertical="center" wrapText="1"/>
    </xf>
    <xf numFmtId="3" fontId="29" fillId="19" borderId="12" xfId="15" applyNumberFormat="1" applyFont="1" applyFill="1" applyBorder="1" applyAlignment="1">
      <alignment horizontal="right" vertical="center" wrapText="1"/>
    </xf>
    <xf numFmtId="0" fontId="25" fillId="0" borderId="15" xfId="15" applyFont="1" applyFill="1" applyBorder="1" applyAlignment="1">
      <alignment vertical="center" wrapText="1"/>
    </xf>
    <xf numFmtId="3" fontId="29" fillId="14" borderId="12" xfId="15" applyNumberFormat="1" applyFont="1" applyFill="1" applyBorder="1" applyAlignment="1">
      <alignment horizontal="right" vertical="center" wrapText="1"/>
    </xf>
    <xf numFmtId="0" fontId="29" fillId="20" borderId="15" xfId="0" applyFont="1" applyFill="1" applyBorder="1" applyAlignment="1">
      <alignment horizontal="justify" vertical="center" wrapText="1"/>
    </xf>
    <xf numFmtId="3" fontId="29" fillId="19" borderId="21" xfId="15" applyNumberFormat="1" applyFont="1" applyFill="1" applyBorder="1" applyAlignment="1">
      <alignment horizontal="right" vertical="center" wrapText="1"/>
    </xf>
    <xf numFmtId="170" fontId="29" fillId="14" borderId="29" xfId="15" applyNumberFormat="1" applyFont="1" applyFill="1" applyBorder="1" applyAlignment="1">
      <alignment vertical="center" wrapText="1"/>
    </xf>
    <xf numFmtId="3" fontId="29" fillId="19" borderId="12" xfId="15" applyNumberFormat="1" applyFont="1" applyFill="1" applyBorder="1" applyAlignment="1">
      <alignment vertical="center" wrapText="1"/>
    </xf>
    <xf numFmtId="3" fontId="26" fillId="0" borderId="12" xfId="15" applyNumberFormat="1" applyFont="1" applyFill="1" applyBorder="1" applyAlignment="1">
      <alignment horizontal="right" vertical="center" wrapText="1"/>
    </xf>
    <xf numFmtId="0" fontId="26" fillId="0" borderId="15" xfId="0" applyFont="1" applyFill="1" applyBorder="1" applyAlignment="1">
      <alignment horizontal="justify" vertical="center" wrapText="1"/>
    </xf>
    <xf numFmtId="0" fontId="29" fillId="0" borderId="15" xfId="0" applyFont="1" applyFill="1" applyBorder="1" applyAlignment="1">
      <alignment horizontal="justify" vertical="center" wrapText="1"/>
    </xf>
    <xf numFmtId="3" fontId="29" fillId="14" borderId="12" xfId="15" applyNumberFormat="1" applyFont="1" applyFill="1" applyBorder="1" applyAlignment="1">
      <alignment vertical="center" wrapText="1"/>
    </xf>
    <xf numFmtId="170" fontId="26" fillId="21" borderId="15" xfId="2" applyNumberFormat="1" applyFont="1" applyFill="1" applyBorder="1" applyAlignment="1">
      <alignment horizontal="justify" vertical="center" wrapText="1"/>
    </xf>
    <xf numFmtId="3" fontId="29" fillId="19" borderId="21" xfId="15" applyNumberFormat="1" applyFont="1" applyFill="1" applyBorder="1" applyAlignment="1">
      <alignment vertical="center" wrapText="1"/>
    </xf>
    <xf numFmtId="0" fontId="24" fillId="21" borderId="15" xfId="0" applyFont="1" applyFill="1" applyBorder="1" applyAlignment="1">
      <alignment horizontal="justify" vertical="center"/>
    </xf>
    <xf numFmtId="0" fontId="26" fillId="20" borderId="16" xfId="0" applyFont="1" applyFill="1" applyBorder="1" applyAlignment="1">
      <alignment horizontal="justify" vertical="center" wrapText="1"/>
    </xf>
    <xf numFmtId="3" fontId="29" fillId="14" borderId="43" xfId="15" applyNumberFormat="1" applyFont="1" applyFill="1" applyBorder="1" applyAlignment="1">
      <alignment horizontal="right" vertical="center" wrapText="1"/>
    </xf>
    <xf numFmtId="3" fontId="4" fillId="25" borderId="10" xfId="0" applyNumberFormat="1" applyFont="1" applyFill="1" applyBorder="1" applyAlignment="1">
      <alignment horizontal="center" vertical="center" wrapText="1"/>
    </xf>
    <xf numFmtId="3" fontId="5" fillId="25" borderId="10" xfId="0" applyNumberFormat="1" applyFont="1" applyFill="1" applyBorder="1" applyAlignment="1">
      <alignment horizontal="center" vertical="center" wrapText="1"/>
    </xf>
    <xf numFmtId="0" fontId="4" fillId="25" borderId="15" xfId="0" applyFont="1" applyFill="1" applyBorder="1" applyAlignment="1">
      <alignment horizontal="center" vertical="center" wrapText="1"/>
    </xf>
    <xf numFmtId="0" fontId="21" fillId="0" borderId="20"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14" borderId="7" xfId="0" applyFont="1" applyFill="1" applyBorder="1" applyAlignment="1">
      <alignment horizontal="center" vertical="top" wrapText="1"/>
    </xf>
    <xf numFmtId="0" fontId="21" fillId="0" borderId="20" xfId="0" applyFont="1" applyFill="1" applyBorder="1" applyAlignment="1">
      <alignment horizontal="center" vertical="center" wrapText="1"/>
    </xf>
    <xf numFmtId="0" fontId="19" fillId="2" borderId="0" xfId="0" applyFont="1" applyFill="1" applyAlignment="1">
      <alignment horizontal="center" vertical="center" wrapText="1"/>
    </xf>
    <xf numFmtId="3" fontId="26" fillId="26" borderId="10" xfId="15" applyNumberFormat="1" applyFont="1" applyFill="1" applyBorder="1" applyAlignment="1">
      <alignment horizontal="right" vertical="center" wrapText="1"/>
    </xf>
    <xf numFmtId="3" fontId="29" fillId="26" borderId="41" xfId="15" applyNumberFormat="1" applyFont="1" applyFill="1" applyBorder="1" applyAlignment="1">
      <alignment vertical="center" wrapText="1"/>
    </xf>
    <xf numFmtId="3" fontId="26" fillId="26" borderId="26" xfId="15" applyNumberFormat="1" applyFont="1" applyFill="1" applyBorder="1" applyAlignment="1">
      <alignment vertical="center" wrapText="1"/>
    </xf>
    <xf numFmtId="3" fontId="26" fillId="26" borderId="10" xfId="15" applyNumberFormat="1" applyFont="1" applyFill="1" applyBorder="1" applyAlignment="1">
      <alignment vertical="center" wrapText="1"/>
    </xf>
    <xf numFmtId="3" fontId="26" fillId="26" borderId="27" xfId="15" applyNumberFormat="1" applyFont="1" applyFill="1" applyBorder="1" applyAlignment="1">
      <alignment vertical="center" wrapText="1"/>
    </xf>
    <xf numFmtId="3" fontId="26" fillId="26" borderId="18" xfId="15" applyNumberFormat="1" applyFont="1" applyFill="1" applyBorder="1" applyAlignment="1">
      <alignment vertical="center" wrapText="1"/>
    </xf>
    <xf numFmtId="3" fontId="29" fillId="26" borderId="10" xfId="15" applyNumberFormat="1" applyFont="1" applyFill="1" applyBorder="1" applyAlignment="1">
      <alignment horizontal="right" vertical="center" wrapText="1"/>
    </xf>
    <xf numFmtId="3" fontId="26" fillId="26" borderId="20" xfId="15" applyNumberFormat="1" applyFont="1" applyFill="1" applyBorder="1" applyAlignment="1">
      <alignment horizontal="right" vertical="center" wrapText="1"/>
    </xf>
    <xf numFmtId="3" fontId="29" fillId="26" borderId="20" xfId="15" applyNumberFormat="1" applyFont="1" applyFill="1" applyBorder="1" applyAlignment="1">
      <alignment horizontal="right" vertical="center" wrapText="1"/>
    </xf>
    <xf numFmtId="0" fontId="26" fillId="26" borderId="10" xfId="15" applyFont="1" applyFill="1" applyBorder="1" applyAlignment="1">
      <alignment vertical="center" wrapText="1"/>
    </xf>
    <xf numFmtId="0" fontId="26" fillId="26" borderId="26" xfId="15" applyFont="1" applyFill="1" applyBorder="1" applyAlignment="1">
      <alignment vertical="center" wrapText="1"/>
    </xf>
    <xf numFmtId="170" fontId="29" fillId="26" borderId="26" xfId="15" applyNumberFormat="1" applyFont="1" applyFill="1" applyBorder="1" applyAlignment="1">
      <alignment vertical="center" wrapText="1"/>
    </xf>
    <xf numFmtId="3" fontId="29" fillId="26" borderId="10" xfId="15" applyNumberFormat="1" applyFont="1" applyFill="1" applyBorder="1" applyAlignment="1">
      <alignment vertical="center" wrapText="1"/>
    </xf>
    <xf numFmtId="0" fontId="54" fillId="26" borderId="10" xfId="14" applyFont="1" applyFill="1" applyBorder="1" applyAlignment="1">
      <alignment horizontal="right" vertical="center"/>
    </xf>
    <xf numFmtId="3" fontId="29" fillId="26" borderId="0" xfId="15" applyNumberFormat="1" applyFont="1" applyFill="1" applyBorder="1" applyAlignment="1">
      <alignment vertical="center" wrapText="1"/>
    </xf>
    <xf numFmtId="3" fontId="26" fillId="26" borderId="20" xfId="15" applyNumberFormat="1" applyFont="1" applyFill="1" applyBorder="1" applyAlignment="1">
      <alignment horizontal="center" vertical="center" wrapText="1"/>
    </xf>
    <xf numFmtId="3" fontId="26" fillId="26" borderId="10" xfId="15" applyNumberFormat="1" applyFont="1" applyFill="1" applyBorder="1" applyAlignment="1">
      <alignment horizontal="center" vertical="center" wrapText="1"/>
    </xf>
    <xf numFmtId="3" fontId="29" fillId="26" borderId="35" xfId="15" applyNumberFormat="1" applyFont="1" applyFill="1" applyBorder="1" applyAlignment="1">
      <alignment horizontal="right" vertical="center" wrapText="1"/>
    </xf>
    <xf numFmtId="0" fontId="22" fillId="26" borderId="31" xfId="15" applyFont="1" applyFill="1" applyBorder="1" applyAlignment="1">
      <alignment vertical="center" wrapText="1"/>
    </xf>
    <xf numFmtId="0" fontId="22" fillId="26" borderId="0" xfId="15" applyFont="1" applyFill="1" applyAlignment="1">
      <alignment vertical="center" wrapText="1"/>
    </xf>
    <xf numFmtId="3" fontId="5" fillId="27" borderId="10" xfId="0" applyNumberFormat="1" applyFont="1" applyFill="1" applyBorder="1" applyAlignment="1">
      <alignment vertical="center" wrapText="1"/>
    </xf>
    <xf numFmtId="0" fontId="24" fillId="0" borderId="0" xfId="0" applyFont="1" applyFill="1" applyAlignment="1">
      <alignment vertical="center" wrapText="1"/>
    </xf>
    <xf numFmtId="3" fontId="26" fillId="26" borderId="26" xfId="15" applyNumberFormat="1" applyFont="1" applyFill="1" applyBorder="1" applyAlignment="1">
      <alignment horizontal="right" vertical="center" wrapText="1"/>
    </xf>
    <xf numFmtId="0" fontId="29" fillId="28" borderId="17" xfId="15" applyFont="1" applyFill="1" applyBorder="1" applyAlignment="1">
      <alignment horizontal="center" vertical="center" wrapText="1"/>
    </xf>
    <xf numFmtId="168" fontId="26" fillId="0" borderId="44" xfId="15" applyNumberFormat="1" applyFont="1" applyFill="1" applyBorder="1" applyAlignment="1">
      <alignment horizontal="center" vertical="center" wrapText="1"/>
    </xf>
    <xf numFmtId="168" fontId="26" fillId="0" borderId="18" xfId="15" applyNumberFormat="1" applyFont="1" applyFill="1" applyBorder="1" applyAlignment="1">
      <alignment horizontal="center" vertical="center" wrapText="1"/>
    </xf>
    <xf numFmtId="168" fontId="26" fillId="0" borderId="10" xfId="15" applyNumberFormat="1" applyFont="1" applyFill="1" applyBorder="1" applyAlignment="1">
      <alignment horizontal="center" vertical="center" wrapText="1"/>
    </xf>
    <xf numFmtId="168" fontId="29" fillId="19" borderId="26" xfId="15" applyNumberFormat="1" applyFont="1" applyFill="1" applyBorder="1" applyAlignment="1">
      <alignment horizontal="center" vertical="center" wrapText="1"/>
    </xf>
    <xf numFmtId="168" fontId="22" fillId="0" borderId="0" xfId="15" applyNumberFormat="1" applyFont="1" applyFill="1" applyAlignment="1">
      <alignment horizontal="center" vertical="center" wrapText="1"/>
    </xf>
    <xf numFmtId="167" fontId="24" fillId="0" borderId="0" xfId="2" applyNumberFormat="1" applyFont="1" applyFill="1" applyAlignment="1">
      <alignment vertical="center" wrapText="1"/>
    </xf>
    <xf numFmtId="3" fontId="22" fillId="26" borderId="0" xfId="15" applyNumberFormat="1" applyFont="1" applyFill="1" applyAlignment="1">
      <alignment vertical="center" wrapText="1"/>
    </xf>
    <xf numFmtId="3" fontId="22" fillId="0" borderId="0" xfId="15" applyNumberFormat="1" applyFont="1" applyFill="1" applyAlignment="1">
      <alignment horizontal="center" vertical="center" wrapText="1"/>
    </xf>
    <xf numFmtId="1" fontId="26" fillId="26" borderId="26" xfId="15" applyNumberFormat="1" applyFont="1" applyFill="1" applyBorder="1" applyAlignment="1">
      <alignment horizontal="right" vertical="center" wrapText="1"/>
    </xf>
    <xf numFmtId="172" fontId="26" fillId="26" borderId="10" xfId="15" applyNumberFormat="1" applyFont="1" applyFill="1" applyBorder="1" applyAlignment="1">
      <alignment vertical="center" wrapText="1"/>
    </xf>
    <xf numFmtId="168" fontId="26" fillId="0" borderId="27" xfId="15" applyNumberFormat="1" applyFont="1" applyFill="1" applyBorder="1" applyAlignment="1">
      <alignment horizontal="center" vertical="center" wrapText="1"/>
    </xf>
    <xf numFmtId="4" fontId="26" fillId="26" borderId="10" xfId="15" applyNumberFormat="1" applyFont="1" applyFill="1" applyBorder="1" applyAlignment="1">
      <alignment horizontal="right" vertical="center" wrapText="1"/>
    </xf>
    <xf numFmtId="3" fontId="26" fillId="0" borderId="12" xfId="5" applyNumberFormat="1" applyFont="1" applyFill="1" applyBorder="1" applyAlignment="1">
      <alignment vertical="center" wrapText="1"/>
    </xf>
    <xf numFmtId="170" fontId="46" fillId="0" borderId="26" xfId="15" applyNumberFormat="1" applyFont="1" applyFill="1" applyBorder="1" applyAlignment="1">
      <alignment horizontal="right" vertical="center" wrapText="1"/>
    </xf>
    <xf numFmtId="174" fontId="29" fillId="4" borderId="26" xfId="2" applyNumberFormat="1" applyFont="1" applyFill="1" applyBorder="1" applyAlignment="1">
      <alignment horizontal="right" vertical="center" wrapText="1"/>
    </xf>
    <xf numFmtId="3" fontId="26" fillId="0" borderId="27" xfId="15" applyNumberFormat="1" applyFont="1" applyFill="1" applyBorder="1" applyAlignment="1">
      <alignment vertical="center" wrapText="1"/>
    </xf>
    <xf numFmtId="3" fontId="4" fillId="11" borderId="18" xfId="0" applyNumberFormat="1" applyFont="1" applyFill="1" applyBorder="1" applyAlignment="1">
      <alignment vertical="center" wrapText="1"/>
    </xf>
    <xf numFmtId="3" fontId="5" fillId="27" borderId="18" xfId="0" applyNumberFormat="1" applyFont="1" applyFill="1" applyBorder="1" applyAlignment="1">
      <alignment vertical="center" wrapText="1"/>
    </xf>
    <xf numFmtId="3" fontId="5" fillId="4" borderId="18" xfId="0" applyNumberFormat="1" applyFont="1" applyFill="1" applyBorder="1" applyAlignment="1">
      <alignment vertical="center" wrapText="1"/>
    </xf>
    <xf numFmtId="3" fontId="5" fillId="0" borderId="10" xfId="0" applyNumberFormat="1" applyFont="1" applyFill="1" applyBorder="1" applyAlignment="1">
      <alignment horizontal="center" vertical="center" wrapText="1"/>
    </xf>
    <xf numFmtId="3" fontId="60" fillId="19" borderId="10" xfId="15" applyNumberFormat="1" applyFont="1" applyFill="1" applyBorder="1" applyAlignment="1">
      <alignment horizontal="right" vertical="center" wrapText="1"/>
    </xf>
    <xf numFmtId="3" fontId="61" fillId="0" borderId="10" xfId="15" applyNumberFormat="1" applyFont="1" applyFill="1" applyBorder="1" applyAlignment="1">
      <alignment horizontal="right" vertical="center" wrapText="1"/>
    </xf>
    <xf numFmtId="3" fontId="61" fillId="26" borderId="10" xfId="15" applyNumberFormat="1" applyFont="1" applyFill="1" applyBorder="1" applyAlignment="1">
      <alignment horizontal="right" vertical="center" wrapText="1"/>
    </xf>
    <xf numFmtId="172" fontId="26" fillId="26" borderId="10" xfId="15" applyNumberFormat="1" applyFont="1" applyFill="1" applyBorder="1" applyAlignment="1">
      <alignment horizontal="right" vertical="center" wrapText="1"/>
    </xf>
    <xf numFmtId="3" fontId="4" fillId="14" borderId="7" xfId="0" applyNumberFormat="1" applyFont="1" applyFill="1" applyBorder="1" applyAlignment="1">
      <alignment horizontal="center" vertical="center" wrapText="1"/>
    </xf>
    <xf numFmtId="0" fontId="4" fillId="14" borderId="6" xfId="0" applyFont="1" applyFill="1" applyBorder="1" applyAlignment="1">
      <alignment horizontal="center" vertical="top" wrapText="1"/>
    </xf>
    <xf numFmtId="0" fontId="5" fillId="25" borderId="15" xfId="15" applyFont="1" applyFill="1" applyBorder="1" applyAlignment="1">
      <alignment horizontal="justify" vertical="center" wrapText="1"/>
    </xf>
    <xf numFmtId="0" fontId="5" fillId="21" borderId="15" xfId="15" applyFont="1" applyFill="1" applyBorder="1" applyAlignment="1">
      <alignment horizontal="justify" vertical="center" wrapText="1"/>
    </xf>
    <xf numFmtId="0" fontId="5" fillId="0" borderId="10" xfId="15" applyFont="1" applyFill="1" applyBorder="1" applyAlignment="1">
      <alignment horizontal="center" vertical="center" wrapText="1"/>
    </xf>
    <xf numFmtId="3" fontId="5" fillId="0" borderId="10" xfId="15" applyNumberFormat="1" applyFont="1" applyFill="1" applyBorder="1" applyAlignment="1">
      <alignment horizontal="center"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center" vertical="center" wrapText="1"/>
    </xf>
    <xf numFmtId="0" fontId="5" fillId="20" borderId="15" xfId="0" applyFont="1" applyFill="1" applyBorder="1" applyAlignment="1">
      <alignment horizontal="justify" vertical="center" wrapText="1"/>
    </xf>
    <xf numFmtId="0" fontId="62" fillId="0" borderId="10" xfId="0" applyFont="1" applyFill="1" applyBorder="1" applyAlignment="1">
      <alignment horizontal="center" vertical="center"/>
    </xf>
    <xf numFmtId="0" fontId="5" fillId="23" borderId="15" xfId="0" applyFont="1" applyFill="1" applyBorder="1" applyAlignment="1">
      <alignment horizontal="justify" vertical="center" wrapText="1"/>
    </xf>
    <xf numFmtId="0" fontId="5" fillId="24" borderId="15" xfId="0" applyFont="1" applyFill="1" applyBorder="1" applyAlignment="1">
      <alignment horizontal="justify" vertical="center" wrapText="1"/>
    </xf>
    <xf numFmtId="0" fontId="5" fillId="21" borderId="15" xfId="0" applyFont="1" applyFill="1" applyBorder="1" applyAlignment="1">
      <alignment horizontal="justify" vertical="center" wrapText="1"/>
    </xf>
    <xf numFmtId="0" fontId="50" fillId="0" borderId="10" xfId="15" applyFont="1" applyFill="1" applyBorder="1" applyAlignment="1">
      <alignment horizontal="center" vertical="center" wrapText="1"/>
    </xf>
    <xf numFmtId="0" fontId="4" fillId="0" borderId="15" xfId="15" applyFont="1" applyFill="1" applyBorder="1" applyAlignment="1">
      <alignment horizontal="justify" vertical="center" wrapText="1"/>
    </xf>
    <xf numFmtId="3" fontId="5" fillId="25" borderId="10" xfId="15" applyNumberFormat="1" applyFont="1" applyFill="1" applyBorder="1" applyAlignment="1">
      <alignment horizontal="center" vertical="center" wrapText="1"/>
    </xf>
    <xf numFmtId="0" fontId="5" fillId="20" borderId="15" xfId="15" applyFont="1" applyFill="1" applyBorder="1" applyAlignment="1">
      <alignment horizontal="justify" vertical="center" wrapText="1"/>
    </xf>
    <xf numFmtId="0" fontId="50" fillId="0" borderId="10" xfId="15" applyFont="1" applyBorder="1" applyAlignment="1">
      <alignment horizontal="center" vertical="center" wrapText="1"/>
    </xf>
    <xf numFmtId="0" fontId="4" fillId="20" borderId="15" xfId="15" applyFont="1" applyFill="1" applyBorder="1" applyAlignment="1">
      <alignment horizontal="justify" vertical="center" wrapText="1"/>
    </xf>
    <xf numFmtId="0" fontId="5" fillId="20" borderId="10" xfId="15" applyFont="1" applyFill="1" applyBorder="1" applyAlignment="1">
      <alignment horizontal="center" vertical="center" wrapText="1"/>
    </xf>
    <xf numFmtId="0" fontId="50" fillId="20" borderId="10" xfId="15" applyFont="1" applyFill="1" applyBorder="1" applyAlignment="1">
      <alignment horizontal="center" vertical="center" wrapText="1"/>
    </xf>
    <xf numFmtId="0" fontId="4" fillId="0" borderId="15" xfId="15" applyFont="1" applyFill="1" applyBorder="1" applyAlignment="1">
      <alignment vertical="center" wrapText="1"/>
    </xf>
    <xf numFmtId="0" fontId="50" fillId="25" borderId="10" xfId="0" applyFont="1" applyFill="1" applyBorder="1" applyAlignment="1">
      <alignment horizontal="center" vertical="center" wrapText="1"/>
    </xf>
    <xf numFmtId="3" fontId="50" fillId="25" borderId="10" xfId="0" applyNumberFormat="1" applyFont="1" applyFill="1" applyBorder="1" applyAlignment="1">
      <alignment horizontal="center" vertical="center" wrapText="1"/>
    </xf>
    <xf numFmtId="167" fontId="4" fillId="25" borderId="10" xfId="2" applyNumberFormat="1" applyFont="1" applyFill="1" applyBorder="1" applyAlignment="1">
      <alignment horizontal="center" vertical="center" wrapText="1"/>
    </xf>
    <xf numFmtId="3" fontId="4" fillId="25" borderId="10" xfId="15" applyNumberFormat="1" applyFont="1" applyFill="1" applyBorder="1" applyAlignment="1">
      <alignment horizontal="center" vertical="center" wrapText="1"/>
    </xf>
    <xf numFmtId="0" fontId="4" fillId="14" borderId="15" xfId="0" applyFont="1" applyFill="1" applyBorder="1" applyAlignment="1">
      <alignment horizontal="center" vertical="center" wrapText="1"/>
    </xf>
    <xf numFmtId="3" fontId="5" fillId="14" borderId="10" xfId="0" applyNumberFormat="1" applyFont="1" applyFill="1" applyBorder="1" applyAlignment="1">
      <alignment horizontal="center" vertical="center" wrapText="1"/>
    </xf>
    <xf numFmtId="3" fontId="5" fillId="14" borderId="10" xfId="15" applyNumberFormat="1" applyFont="1" applyFill="1" applyBorder="1" applyAlignment="1">
      <alignment horizontal="center" vertical="center" wrapText="1"/>
    </xf>
    <xf numFmtId="3" fontId="4" fillId="14" borderId="10" xfId="15" applyNumberFormat="1" applyFont="1" applyFill="1" applyBorder="1" applyAlignment="1">
      <alignment horizontal="center" vertical="center" wrapText="1"/>
    </xf>
    <xf numFmtId="3" fontId="4" fillId="14" borderId="10" xfId="0" applyNumberFormat="1" applyFont="1" applyFill="1" applyBorder="1" applyAlignment="1">
      <alignment horizontal="center" vertical="center" wrapText="1"/>
    </xf>
    <xf numFmtId="167" fontId="4" fillId="14" borderId="10" xfId="2" applyNumberFormat="1" applyFont="1" applyFill="1" applyBorder="1" applyAlignment="1">
      <alignment horizontal="center" vertical="center" wrapText="1"/>
    </xf>
    <xf numFmtId="0" fontId="4" fillId="25" borderId="10" xfId="0" applyFont="1" applyFill="1" applyBorder="1" applyAlignment="1">
      <alignment horizontal="center" vertical="center" wrapText="1"/>
    </xf>
    <xf numFmtId="3" fontId="50" fillId="0" borderId="10" xfId="15" applyNumberFormat="1" applyFont="1" applyFill="1" applyBorder="1" applyAlignment="1">
      <alignment horizontal="center" vertical="center" wrapText="1"/>
    </xf>
    <xf numFmtId="0" fontId="4" fillId="20" borderId="15" xfId="0" applyFont="1" applyFill="1" applyBorder="1" applyAlignment="1">
      <alignment horizontal="justify" vertical="center" wrapText="1"/>
    </xf>
    <xf numFmtId="0" fontId="62" fillId="20" borderId="10" xfId="0" applyFont="1" applyFill="1" applyBorder="1" applyAlignment="1">
      <alignment horizontal="center" vertical="center"/>
    </xf>
    <xf numFmtId="168" fontId="5" fillId="0" borderId="10"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62" fillId="20" borderId="10" xfId="0" applyFont="1" applyFill="1" applyBorder="1" applyAlignment="1">
      <alignment horizontal="center" vertical="center" wrapText="1"/>
    </xf>
    <xf numFmtId="3" fontId="4" fillId="14" borderId="15" xfId="0" applyNumberFormat="1" applyFont="1" applyFill="1" applyBorder="1" applyAlignment="1">
      <alignment horizontal="center" vertical="center" wrapText="1"/>
    </xf>
    <xf numFmtId="0" fontId="5" fillId="21" borderId="15" xfId="0" applyFont="1" applyFill="1" applyBorder="1" applyAlignment="1">
      <alignment horizontal="justify" vertical="center"/>
    </xf>
    <xf numFmtId="0" fontId="4" fillId="25" borderId="15" xfId="15" applyFont="1" applyFill="1" applyBorder="1" applyAlignment="1">
      <alignment horizontal="justify" vertical="center" wrapText="1"/>
    </xf>
    <xf numFmtId="0" fontId="50" fillId="14" borderId="10" xfId="0" applyFont="1" applyFill="1" applyBorder="1" applyAlignment="1">
      <alignment horizontal="center" vertical="center" wrapText="1"/>
    </xf>
    <xf numFmtId="3" fontId="4" fillId="29" borderId="17" xfId="0" applyNumberFormat="1" applyFont="1" applyFill="1" applyBorder="1" applyAlignment="1">
      <alignment horizontal="center" vertical="center" wrapText="1"/>
    </xf>
    <xf numFmtId="165" fontId="51" fillId="0" borderId="0" xfId="2" applyFont="1" applyFill="1" applyAlignment="1">
      <alignment vertical="center" wrapText="1"/>
    </xf>
    <xf numFmtId="0" fontId="51" fillId="0" borderId="0" xfId="0" applyFont="1" applyFill="1" applyAlignment="1">
      <alignment vertical="center" wrapText="1"/>
    </xf>
    <xf numFmtId="0" fontId="5" fillId="21" borderId="33" xfId="15" applyFont="1" applyFill="1" applyBorder="1" applyAlignment="1">
      <alignment horizontal="justify" vertical="center" wrapText="1"/>
    </xf>
    <xf numFmtId="3" fontId="5" fillId="0" borderId="24" xfId="15" applyNumberFormat="1" applyFont="1" applyFill="1" applyBorder="1" applyAlignment="1">
      <alignment horizontal="right" vertical="center" wrapText="1"/>
    </xf>
    <xf numFmtId="0" fontId="5" fillId="20" borderId="10" xfId="0" applyFont="1" applyFill="1" applyBorder="1" applyAlignment="1">
      <alignment horizontal="justify" vertical="center" wrapText="1"/>
    </xf>
    <xf numFmtId="0" fontId="5" fillId="23" borderId="10" xfId="0" applyFont="1" applyFill="1" applyBorder="1" applyAlignment="1">
      <alignment horizontal="justify" vertical="center" wrapText="1"/>
    </xf>
    <xf numFmtId="0" fontId="5" fillId="24" borderId="10" xfId="0" applyFont="1" applyFill="1" applyBorder="1" applyAlignment="1">
      <alignment horizontal="justify" vertical="center" wrapText="1"/>
    </xf>
    <xf numFmtId="0" fontId="5" fillId="21" borderId="10" xfId="0" applyFont="1" applyFill="1" applyBorder="1" applyAlignment="1">
      <alignment horizontal="justify" vertical="center" wrapText="1"/>
    </xf>
    <xf numFmtId="0" fontId="5" fillId="21" borderId="10" xfId="15" applyFont="1" applyFill="1" applyBorder="1" applyAlignment="1">
      <alignment horizontal="justify" vertical="center" wrapText="1"/>
    </xf>
    <xf numFmtId="0" fontId="5" fillId="0" borderId="15" xfId="15" applyFont="1" applyFill="1" applyBorder="1" applyAlignment="1">
      <alignment horizontal="justify" vertical="center" wrapText="1"/>
    </xf>
    <xf numFmtId="4" fontId="5" fillId="0" borderId="10" xfId="0" applyNumberFormat="1" applyFont="1" applyFill="1" applyBorder="1" applyAlignment="1">
      <alignment horizontal="right" vertical="center" wrapText="1"/>
    </xf>
    <xf numFmtId="168" fontId="4" fillId="0" borderId="10" xfId="0" applyNumberFormat="1" applyFont="1" applyFill="1" applyBorder="1" applyAlignment="1">
      <alignment horizontal="right" vertical="center" wrapText="1"/>
    </xf>
    <xf numFmtId="9" fontId="4" fillId="0" borderId="10" xfId="0" applyNumberFormat="1" applyFont="1" applyFill="1" applyBorder="1" applyAlignment="1">
      <alignment horizontal="right" vertical="center" wrapText="1"/>
    </xf>
    <xf numFmtId="3" fontId="5" fillId="0" borderId="10" xfId="15" applyNumberFormat="1" applyFont="1" applyFill="1" applyBorder="1" applyAlignment="1">
      <alignment horizontal="right" vertical="center" wrapText="1"/>
    </xf>
    <xf numFmtId="0" fontId="4" fillId="0" borderId="10" xfId="15" applyFont="1" applyFill="1" applyBorder="1" applyAlignment="1">
      <alignment vertical="center" wrapText="1"/>
    </xf>
    <xf numFmtId="3" fontId="4" fillId="0" borderId="10" xfId="15" applyNumberFormat="1" applyFont="1" applyFill="1" applyBorder="1" applyAlignment="1">
      <alignment horizontal="center" vertical="center" wrapText="1"/>
    </xf>
    <xf numFmtId="3" fontId="4" fillId="0" borderId="18" xfId="15" applyNumberFormat="1" applyFont="1" applyFill="1" applyBorder="1" applyAlignment="1">
      <alignment horizontal="center" vertical="center" wrapText="1"/>
    </xf>
    <xf numFmtId="0" fontId="5" fillId="13" borderId="45" xfId="0" applyFont="1" applyFill="1" applyBorder="1" applyAlignment="1">
      <alignment vertical="center" wrapText="1"/>
    </xf>
    <xf numFmtId="3" fontId="5" fillId="0" borderId="0" xfId="0" applyNumberFormat="1" applyFont="1"/>
    <xf numFmtId="0" fontId="5" fillId="0" borderId="0" xfId="0" applyFont="1"/>
    <xf numFmtId="0" fontId="5" fillId="13" borderId="4" xfId="0" applyFont="1" applyFill="1" applyBorder="1" applyAlignment="1">
      <alignment vertical="center" wrapText="1"/>
    </xf>
    <xf numFmtId="0" fontId="5" fillId="13" borderId="5" xfId="0" applyFont="1" applyFill="1" applyBorder="1" applyAlignment="1">
      <alignment vertical="center" wrapText="1"/>
    </xf>
    <xf numFmtId="0" fontId="5" fillId="0" borderId="15" xfId="0" applyFont="1" applyBorder="1"/>
    <xf numFmtId="0" fontId="5" fillId="8" borderId="19" xfId="0" applyFont="1" applyFill="1" applyBorder="1" applyAlignment="1">
      <alignment vertical="center" wrapText="1"/>
    </xf>
    <xf numFmtId="3" fontId="5" fillId="8" borderId="0" xfId="0" applyNumberFormat="1" applyFont="1" applyFill="1" applyAlignment="1">
      <alignment vertical="center" wrapText="1"/>
    </xf>
    <xf numFmtId="0" fontId="5" fillId="8" borderId="0" xfId="0" applyFont="1" applyFill="1" applyAlignment="1">
      <alignment vertical="center" wrapText="1"/>
    </xf>
    <xf numFmtId="0" fontId="5" fillId="0" borderId="0" xfId="0" applyFont="1" applyFill="1" applyAlignment="1">
      <alignment horizontal="center" vertical="center" wrapText="1"/>
    </xf>
    <xf numFmtId="3" fontId="4" fillId="13" borderId="17" xfId="0" applyNumberFormat="1" applyFont="1" applyFill="1" applyBorder="1" applyAlignment="1">
      <alignment horizontal="center" vertical="center" wrapText="1"/>
    </xf>
    <xf numFmtId="4" fontId="4" fillId="22" borderId="17" xfId="0" applyNumberFormat="1" applyFont="1" applyFill="1" applyBorder="1" applyAlignment="1">
      <alignment horizontal="center" vertical="center" wrapText="1"/>
    </xf>
    <xf numFmtId="4" fontId="4" fillId="13" borderId="23" xfId="0" applyNumberFormat="1" applyFont="1" applyFill="1" applyBorder="1" applyAlignment="1">
      <alignment horizontal="center" vertical="center" wrapText="1"/>
    </xf>
    <xf numFmtId="3" fontId="5" fillId="0" borderId="0" xfId="0" applyNumberFormat="1" applyFont="1" applyFill="1" applyAlignment="1">
      <alignment vertical="center" wrapText="1"/>
    </xf>
    <xf numFmtId="0" fontId="4" fillId="0" borderId="24" xfId="0" applyFont="1" applyFill="1" applyBorder="1" applyAlignment="1">
      <alignment horizontal="center" vertical="top" wrapText="1"/>
    </xf>
    <xf numFmtId="3" fontId="5" fillId="11" borderId="0" xfId="0" applyNumberFormat="1" applyFont="1" applyFill="1" applyAlignment="1">
      <alignment vertical="center" wrapText="1"/>
    </xf>
    <xf numFmtId="3" fontId="5" fillId="12" borderId="0" xfId="0" applyNumberFormat="1" applyFont="1" applyFill="1" applyAlignment="1">
      <alignment vertical="center" wrapText="1"/>
    </xf>
    <xf numFmtId="3" fontId="4" fillId="13" borderId="10" xfId="0" applyNumberFormat="1" applyFont="1" applyFill="1" applyBorder="1" applyAlignment="1">
      <alignment horizontal="center" vertical="center" wrapText="1"/>
    </xf>
    <xf numFmtId="4" fontId="4" fillId="22" borderId="10" xfId="0" applyNumberFormat="1" applyFont="1" applyFill="1" applyBorder="1" applyAlignment="1">
      <alignment horizontal="center" vertical="center" wrapText="1"/>
    </xf>
    <xf numFmtId="3" fontId="5" fillId="0" borderId="27" xfId="15"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5" fillId="0" borderId="18" xfId="15" applyNumberFormat="1" applyFont="1" applyFill="1" applyBorder="1" applyAlignment="1">
      <alignment horizontal="right" vertical="center" wrapText="1"/>
    </xf>
    <xf numFmtId="0" fontId="4" fillId="20" borderId="27" xfId="0" applyFont="1" applyFill="1" applyBorder="1" applyAlignment="1">
      <alignment horizontal="justify" vertical="center" wrapText="1"/>
    </xf>
    <xf numFmtId="3" fontId="5" fillId="0" borderId="20" xfId="15" applyNumberFormat="1" applyFont="1" applyFill="1" applyBorder="1" applyAlignment="1">
      <alignment horizontal="right" vertical="center" wrapText="1"/>
    </xf>
    <xf numFmtId="3" fontId="5" fillId="0" borderId="24" xfId="15" applyNumberFormat="1" applyFont="1" applyFill="1" applyBorder="1" applyAlignment="1">
      <alignment horizontal="center" vertical="center" wrapText="1"/>
    </xf>
    <xf numFmtId="3" fontId="5" fillId="0" borderId="26" xfId="15" applyNumberFormat="1" applyFont="1" applyFill="1" applyBorder="1" applyAlignment="1">
      <alignment horizontal="right" vertical="center" wrapText="1"/>
    </xf>
    <xf numFmtId="0" fontId="4" fillId="20" borderId="10" xfId="0" applyFont="1" applyFill="1" applyBorder="1" applyAlignment="1">
      <alignment horizontal="justify" vertical="center" wrapText="1"/>
    </xf>
    <xf numFmtId="3" fontId="63" fillId="0" borderId="10" xfId="0" applyNumberFormat="1" applyFont="1" applyFill="1" applyBorder="1" applyAlignment="1">
      <alignment horizontal="right" vertical="center" wrapText="1"/>
    </xf>
    <xf numFmtId="3" fontId="64" fillId="0" borderId="10" xfId="0" applyNumberFormat="1" applyFont="1" applyFill="1" applyBorder="1" applyAlignment="1">
      <alignment horizontal="right"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5" fillId="0" borderId="26" xfId="0" applyFont="1" applyFill="1" applyBorder="1"/>
    <xf numFmtId="0" fontId="5" fillId="20" borderId="10" xfId="15" applyFont="1" applyFill="1" applyBorder="1" applyAlignment="1">
      <alignment horizontal="justify" vertical="center" wrapText="1"/>
    </xf>
    <xf numFmtId="0" fontId="4" fillId="0" borderId="10" xfId="15" applyFont="1" applyFill="1" applyBorder="1" applyAlignment="1">
      <alignment horizontal="justify" vertical="center" wrapText="1"/>
    </xf>
    <xf numFmtId="173" fontId="4" fillId="0" borderId="10" xfId="0" applyNumberFormat="1" applyFont="1" applyFill="1" applyBorder="1" applyAlignment="1">
      <alignment horizontal="right" vertical="center" wrapText="1"/>
    </xf>
    <xf numFmtId="173" fontId="64" fillId="0" borderId="10" xfId="0" applyNumberFormat="1" applyFont="1" applyFill="1" applyBorder="1" applyAlignment="1">
      <alignment horizontal="right" vertical="center" wrapText="1"/>
    </xf>
    <xf numFmtId="3" fontId="4" fillId="22" borderId="10" xfId="0" applyNumberFormat="1" applyFont="1" applyFill="1" applyBorder="1" applyAlignment="1">
      <alignment horizontal="center" vertical="center" wrapText="1"/>
    </xf>
    <xf numFmtId="3" fontId="4" fillId="13" borderId="12" xfId="0" applyNumberFormat="1" applyFont="1" applyFill="1" applyBorder="1" applyAlignment="1">
      <alignment horizontal="center" vertical="center" wrapText="1"/>
    </xf>
    <xf numFmtId="0" fontId="4" fillId="20" borderId="10" xfId="15" applyFont="1" applyFill="1" applyBorder="1" applyAlignment="1">
      <alignment horizontal="justify" vertical="center" wrapText="1"/>
    </xf>
    <xf numFmtId="170" fontId="5" fillId="21" borderId="10" xfId="2" applyNumberFormat="1" applyFont="1" applyFill="1" applyBorder="1" applyAlignment="1">
      <alignment horizontal="justify" vertical="center" wrapText="1"/>
    </xf>
    <xf numFmtId="0" fontId="4" fillId="27" borderId="10" xfId="0" applyFont="1" applyFill="1" applyBorder="1" applyAlignment="1">
      <alignment horizontal="center" vertical="top" wrapText="1"/>
    </xf>
    <xf numFmtId="3" fontId="5" fillId="27" borderId="0" xfId="0" applyNumberFormat="1" applyFont="1" applyFill="1" applyAlignment="1">
      <alignment vertical="center" wrapText="1"/>
    </xf>
    <xf numFmtId="0" fontId="5" fillId="27" borderId="0" xfId="0" applyFont="1" applyFill="1" applyAlignment="1">
      <alignment vertical="center" wrapText="1"/>
    </xf>
    <xf numFmtId="3" fontId="4" fillId="0" borderId="10" xfId="15" applyNumberFormat="1" applyFont="1" applyFill="1" applyBorder="1" applyAlignment="1">
      <alignment horizontal="right" vertical="center" wrapText="1"/>
    </xf>
    <xf numFmtId="0" fontId="4" fillId="22" borderId="10" xfId="0" applyFont="1" applyFill="1" applyBorder="1" applyAlignment="1">
      <alignment horizontal="left" vertical="center" wrapText="1"/>
    </xf>
    <xf numFmtId="3" fontId="4" fillId="0" borderId="0" xfId="0" applyNumberFormat="1" applyFont="1" applyFill="1" applyBorder="1" applyAlignment="1">
      <alignment vertical="center" wrapText="1"/>
    </xf>
    <xf numFmtId="0" fontId="5" fillId="20" borderId="17" xfId="0" applyFont="1" applyFill="1" applyBorder="1" applyAlignment="1">
      <alignment horizontal="justify" vertical="center" wrapText="1"/>
    </xf>
    <xf numFmtId="3" fontId="4" fillId="20" borderId="7" xfId="0" applyNumberFormat="1" applyFont="1" applyFill="1" applyBorder="1" applyAlignment="1">
      <alignment horizontal="right" vertical="center" wrapText="1"/>
    </xf>
    <xf numFmtId="3" fontId="4" fillId="20" borderId="10" xfId="0" applyNumberFormat="1" applyFont="1" applyFill="1" applyBorder="1" applyAlignment="1">
      <alignment horizontal="right" vertical="center" wrapText="1"/>
    </xf>
    <xf numFmtId="0" fontId="65" fillId="0" borderId="0" xfId="0" applyFont="1" applyAlignment="1">
      <alignment wrapText="1"/>
    </xf>
    <xf numFmtId="0" fontId="66" fillId="0" borderId="0" xfId="0" applyFont="1" applyAlignment="1">
      <alignment wrapText="1"/>
    </xf>
    <xf numFmtId="0" fontId="5" fillId="0" borderId="10" xfId="0" applyFont="1" applyFill="1" applyBorder="1" applyAlignment="1">
      <alignment vertical="center" wrapText="1"/>
    </xf>
    <xf numFmtId="9" fontId="4" fillId="0" borderId="18" xfId="23" applyFont="1" applyFill="1" applyBorder="1" applyAlignment="1">
      <alignment horizontal="right" vertical="center" wrapText="1"/>
    </xf>
    <xf numFmtId="0" fontId="5" fillId="0" borderId="0" xfId="0" applyFont="1" applyFill="1"/>
    <xf numFmtId="3" fontId="29" fillId="14" borderId="26" xfId="15" applyNumberFormat="1" applyFont="1" applyFill="1" applyBorder="1" applyAlignment="1">
      <alignment horizontal="right" vertical="center" wrapText="1"/>
    </xf>
    <xf numFmtId="3" fontId="29" fillId="14" borderId="20" xfId="15" applyNumberFormat="1" applyFont="1" applyFill="1" applyBorder="1" applyAlignment="1">
      <alignment horizontal="right" vertical="center" wrapText="1"/>
    </xf>
    <xf numFmtId="3" fontId="29" fillId="14" borderId="0" xfId="15" applyNumberFormat="1" applyFont="1" applyFill="1" applyBorder="1" applyAlignment="1">
      <alignment vertical="center" wrapText="1"/>
    </xf>
    <xf numFmtId="0" fontId="24" fillId="0" borderId="0" xfId="15" applyFont="1" applyBorder="1" applyAlignment="1">
      <alignment vertical="center" wrapText="1"/>
    </xf>
    <xf numFmtId="0" fontId="24" fillId="0" borderId="0" xfId="15" applyFont="1" applyFill="1" applyAlignment="1">
      <alignment vertical="center" wrapText="1"/>
    </xf>
    <xf numFmtId="0" fontId="24" fillId="0" borderId="0" xfId="15" applyFont="1" applyFill="1" applyAlignment="1">
      <alignment horizontal="center" vertical="center" wrapText="1"/>
    </xf>
    <xf numFmtId="3" fontId="24" fillId="0" borderId="0" xfId="15" applyNumberFormat="1" applyFont="1" applyFill="1" applyAlignment="1">
      <alignment vertical="center" wrapText="1"/>
    </xf>
    <xf numFmtId="37" fontId="24" fillId="0" borderId="0" xfId="15" applyNumberFormat="1" applyFont="1" applyFill="1" applyAlignment="1">
      <alignment vertical="center" wrapText="1"/>
    </xf>
    <xf numFmtId="3" fontId="24" fillId="0" borderId="0" xfId="15" applyNumberFormat="1" applyFont="1" applyFill="1" applyBorder="1" applyAlignment="1">
      <alignment horizontal="right" vertical="center" wrapText="1"/>
    </xf>
    <xf numFmtId="170" fontId="24" fillId="0" borderId="0" xfId="15" applyNumberFormat="1" applyFont="1" applyFill="1" applyAlignment="1">
      <alignment vertical="center" wrapText="1"/>
    </xf>
    <xf numFmtId="3" fontId="54" fillId="0" borderId="10" xfId="0" applyNumberFormat="1" applyFont="1" applyFill="1" applyBorder="1" applyAlignment="1">
      <alignment horizontal="right" vertical="center" wrapText="1"/>
    </xf>
    <xf numFmtId="3" fontId="54" fillId="0" borderId="26" xfId="0" applyNumberFormat="1" applyFont="1" applyFill="1" applyBorder="1" applyAlignment="1">
      <alignment horizontal="right" vertical="center" wrapText="1"/>
    </xf>
    <xf numFmtId="167" fontId="24" fillId="0" borderId="0" xfId="15" applyNumberFormat="1" applyFont="1" applyFill="1" applyAlignment="1">
      <alignment vertical="center" wrapText="1"/>
    </xf>
    <xf numFmtId="3" fontId="29" fillId="26" borderId="26" xfId="15" applyNumberFormat="1" applyFont="1" applyFill="1" applyBorder="1" applyAlignment="1">
      <alignment horizontal="right" vertical="center" wrapText="1"/>
    </xf>
    <xf numFmtId="0" fontId="26" fillId="26" borderId="10" xfId="15" applyFont="1" applyFill="1" applyBorder="1" applyAlignment="1">
      <alignment horizontal="right" vertical="center" wrapText="1"/>
    </xf>
    <xf numFmtId="168" fontId="5" fillId="0" borderId="44" xfId="15" applyNumberFormat="1" applyFont="1" applyFill="1" applyBorder="1" applyAlignment="1">
      <alignment horizontal="right" vertical="center" wrapText="1"/>
    </xf>
    <xf numFmtId="2" fontId="24" fillId="0" borderId="0" xfId="15" applyNumberFormat="1" applyFont="1" applyFill="1" applyAlignment="1">
      <alignment vertical="center" wrapText="1"/>
    </xf>
    <xf numFmtId="4" fontId="24" fillId="0" borderId="0" xfId="15" applyNumberFormat="1" applyFont="1" applyFill="1" applyAlignment="1">
      <alignment vertical="center" wrapText="1"/>
    </xf>
    <xf numFmtId="4" fontId="5" fillId="0" borderId="10" xfId="15" applyNumberFormat="1" applyFont="1" applyFill="1" applyBorder="1" applyAlignment="1">
      <alignment horizontal="center" vertical="center" wrapText="1"/>
    </xf>
    <xf numFmtId="0" fontId="46" fillId="30" borderId="10" xfId="15" applyFont="1" applyFill="1" applyBorder="1" applyAlignment="1">
      <alignment horizontal="center" vertical="center" wrapText="1"/>
    </xf>
    <xf numFmtId="3" fontId="26" fillId="30" borderId="27" xfId="15" applyNumberFormat="1" applyFont="1" applyFill="1" applyBorder="1" applyAlignment="1">
      <alignment horizontal="right" vertical="center" wrapText="1"/>
    </xf>
    <xf numFmtId="3" fontId="26" fillId="30" borderId="27" xfId="15" applyNumberFormat="1" applyFont="1" applyFill="1" applyBorder="1" applyAlignment="1">
      <alignment horizontal="center" vertical="center" wrapText="1"/>
    </xf>
    <xf numFmtId="3" fontId="26" fillId="31" borderId="26" xfId="15" applyNumberFormat="1" applyFont="1" applyFill="1" applyBorder="1" applyAlignment="1">
      <alignment horizontal="right" vertical="center" wrapText="1"/>
    </xf>
    <xf numFmtId="3" fontId="26" fillId="31" borderId="10" xfId="15" applyNumberFormat="1" applyFont="1" applyFill="1" applyBorder="1" applyAlignment="1">
      <alignment horizontal="right" vertical="center" wrapText="1"/>
    </xf>
    <xf numFmtId="3" fontId="26" fillId="31" borderId="27" xfId="15" applyNumberFormat="1" applyFont="1" applyFill="1" applyBorder="1" applyAlignment="1">
      <alignment horizontal="right" vertical="center" wrapText="1"/>
    </xf>
    <xf numFmtId="3" fontId="26" fillId="31" borderId="20" xfId="15" applyNumberFormat="1" applyFont="1" applyFill="1" applyBorder="1" applyAlignment="1">
      <alignment horizontal="right" vertical="center" wrapText="1"/>
    </xf>
    <xf numFmtId="166" fontId="5" fillId="0" borderId="10" xfId="15" applyNumberFormat="1" applyFont="1" applyFill="1" applyBorder="1" applyAlignment="1">
      <alignment horizontal="center" vertical="center" wrapText="1"/>
    </xf>
    <xf numFmtId="0" fontId="5" fillId="0" borderId="0" xfId="0" applyFont="1" applyFill="1" applyBorder="1" applyAlignment="1">
      <alignment vertical="top" wrapText="1"/>
    </xf>
    <xf numFmtId="4" fontId="4" fillId="14" borderId="7" xfId="0" applyNumberFormat="1" applyFont="1" applyFill="1" applyBorder="1" applyAlignment="1">
      <alignment horizontal="center" vertical="center" wrapText="1"/>
    </xf>
    <xf numFmtId="4" fontId="5" fillId="25" borderId="10" xfId="15" applyNumberFormat="1" applyFont="1" applyFill="1" applyBorder="1" applyAlignment="1">
      <alignment horizontal="center" vertical="center" wrapText="1"/>
    </xf>
    <xf numFmtId="3" fontId="5" fillId="0" borderId="0" xfId="0" applyNumberFormat="1" applyFont="1" applyFill="1" applyBorder="1" applyAlignment="1">
      <alignment vertical="top" wrapText="1"/>
    </xf>
    <xf numFmtId="3"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top" wrapText="1"/>
    </xf>
    <xf numFmtId="1" fontId="5" fillId="14" borderId="10" xfId="15" applyNumberFormat="1" applyFont="1" applyFill="1" applyBorder="1" applyAlignment="1">
      <alignment horizontal="center" vertical="center" wrapText="1"/>
    </xf>
    <xf numFmtId="1" fontId="5" fillId="25" borderId="10" xfId="15" applyNumberFormat="1" applyFont="1" applyFill="1" applyBorder="1" applyAlignment="1">
      <alignment horizontal="center" vertical="center" wrapText="1"/>
    </xf>
    <xf numFmtId="4" fontId="26" fillId="0" borderId="27" xfId="15" applyNumberFormat="1" applyFont="1" applyFill="1" applyBorder="1" applyAlignment="1">
      <alignment horizontal="center" vertical="center" wrapText="1"/>
    </xf>
    <xf numFmtId="175" fontId="26" fillId="0" borderId="10" xfId="15" applyNumberFormat="1" applyFont="1" applyFill="1" applyBorder="1" applyAlignment="1">
      <alignment horizontal="right" vertical="center" wrapText="1"/>
    </xf>
    <xf numFmtId="4" fontId="26" fillId="30" borderId="10" xfId="15" applyNumberFormat="1" applyFont="1" applyFill="1" applyBorder="1" applyAlignment="1">
      <alignment horizontal="right" vertical="center" wrapText="1"/>
    </xf>
    <xf numFmtId="0" fontId="54" fillId="30" borderId="26" xfId="0" applyFont="1" applyFill="1" applyBorder="1" applyAlignment="1">
      <alignment horizontal="right" vertical="center"/>
    </xf>
    <xf numFmtId="9" fontId="4" fillId="0" borderId="10" xfId="23" applyFont="1" applyFill="1" applyBorder="1" applyAlignment="1">
      <alignment horizontal="right" vertical="center" wrapText="1"/>
    </xf>
    <xf numFmtId="3" fontId="22" fillId="0" borderId="0" xfId="5" applyNumberFormat="1" applyFont="1" applyFill="1" applyAlignment="1">
      <alignment vertical="center" wrapText="1"/>
    </xf>
    <xf numFmtId="1" fontId="26" fillId="26" borderId="10" xfId="15" applyNumberFormat="1" applyFont="1" applyFill="1" applyBorder="1" applyAlignment="1">
      <alignment horizontal="right" vertical="center" wrapText="1"/>
    </xf>
    <xf numFmtId="3" fontId="4" fillId="0" borderId="21" xfId="0" applyNumberFormat="1" applyFont="1" applyFill="1" applyBorder="1" applyAlignment="1">
      <alignment vertical="center" wrapText="1"/>
    </xf>
    <xf numFmtId="3" fontId="4" fillId="0" borderId="46" xfId="0" applyNumberFormat="1" applyFont="1" applyFill="1" applyBorder="1" applyAlignment="1">
      <alignment vertical="center" wrapText="1"/>
    </xf>
    <xf numFmtId="3" fontId="4" fillId="0" borderId="14" xfId="0" applyNumberFormat="1" applyFont="1" applyFill="1" applyBorder="1" applyAlignment="1">
      <alignment vertical="center" wrapText="1"/>
    </xf>
    <xf numFmtId="3" fontId="26" fillId="30" borderId="10" xfId="15" applyNumberFormat="1" applyFont="1" applyFill="1" applyBorder="1" applyAlignment="1">
      <alignment horizontal="right" vertical="center" wrapText="1"/>
    </xf>
    <xf numFmtId="168" fontId="26" fillId="31" borderId="10" xfId="15" applyNumberFormat="1" applyFont="1" applyFill="1" applyBorder="1" applyAlignment="1">
      <alignment horizontal="right" vertical="center" wrapText="1"/>
    </xf>
    <xf numFmtId="0" fontId="26" fillId="31" borderId="0" xfId="15" applyFont="1" applyFill="1" applyAlignment="1">
      <alignment vertical="center" wrapText="1"/>
    </xf>
    <xf numFmtId="3" fontId="26" fillId="0" borderId="0" xfId="15" applyNumberFormat="1" applyFont="1" applyFill="1" applyAlignment="1">
      <alignment vertical="center" wrapText="1"/>
    </xf>
    <xf numFmtId="166" fontId="4" fillId="14" borderId="10" xfId="0" applyNumberFormat="1" applyFont="1" applyFill="1" applyBorder="1" applyAlignment="1">
      <alignment horizontal="center" vertical="center" wrapText="1"/>
    </xf>
    <xf numFmtId="166" fontId="4" fillId="25" borderId="10" xfId="0" applyNumberFormat="1" applyFont="1" applyFill="1" applyBorder="1" applyAlignment="1">
      <alignment horizontal="center" vertical="center" wrapText="1"/>
    </xf>
    <xf numFmtId="170" fontId="4" fillId="14" borderId="10" xfId="15" applyNumberFormat="1" applyFont="1" applyFill="1" applyBorder="1" applyAlignment="1">
      <alignment horizontal="center" vertical="center" wrapText="1"/>
    </xf>
    <xf numFmtId="1" fontId="5" fillId="0" borderId="10" xfId="15"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166" fontId="5" fillId="25" borderId="10" xfId="15"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43" fontId="4" fillId="14" borderId="7" xfId="2" applyNumberFormat="1" applyFont="1" applyFill="1" applyBorder="1" applyAlignment="1">
      <alignment horizontal="center" vertical="center" wrapText="1"/>
    </xf>
    <xf numFmtId="167" fontId="4" fillId="14" borderId="7" xfId="2" applyNumberFormat="1" applyFont="1" applyFill="1" applyBorder="1" applyAlignment="1">
      <alignment horizontal="center" vertical="center" wrapText="1"/>
    </xf>
    <xf numFmtId="165" fontId="19" fillId="0" borderId="10" xfId="2" applyFont="1" applyFill="1" applyBorder="1" applyAlignment="1">
      <alignment horizontal="center" vertical="center" wrapText="1"/>
    </xf>
    <xf numFmtId="170" fontId="4" fillId="14" borderId="10" xfId="0" applyNumberFormat="1" applyFont="1" applyFill="1" applyBorder="1" applyAlignment="1">
      <alignment horizontal="center" vertical="center" wrapText="1"/>
    </xf>
    <xf numFmtId="170" fontId="4" fillId="25" borderId="10" xfId="0" applyNumberFormat="1" applyFont="1" applyFill="1" applyBorder="1" applyAlignment="1">
      <alignment horizontal="center" vertical="center" wrapText="1"/>
    </xf>
    <xf numFmtId="0" fontId="5" fillId="25" borderId="10" xfId="15" applyFont="1" applyFill="1" applyBorder="1" applyAlignment="1">
      <alignment horizontal="center" vertical="center" wrapText="1"/>
    </xf>
    <xf numFmtId="3" fontId="49" fillId="29" borderId="17" xfId="0" applyNumberFormat="1" applyFont="1" applyFill="1" applyBorder="1" applyAlignment="1">
      <alignment horizontal="center" vertical="center" wrapText="1"/>
    </xf>
    <xf numFmtId="0" fontId="4" fillId="0" borderId="18"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13" borderId="20"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28" xfId="0" applyFont="1" applyFill="1" applyBorder="1" applyAlignment="1">
      <alignment horizontal="center" vertical="top" wrapText="1"/>
    </xf>
    <xf numFmtId="4" fontId="4" fillId="13" borderId="10" xfId="0" applyNumberFormat="1" applyFont="1" applyFill="1" applyBorder="1" applyAlignment="1">
      <alignment horizontal="center" vertical="center" wrapText="1"/>
    </xf>
    <xf numFmtId="4" fontId="4" fillId="13" borderId="12" xfId="0" applyNumberFormat="1" applyFont="1" applyFill="1" applyBorder="1" applyAlignment="1">
      <alignment horizontal="center" vertical="center" wrapText="1"/>
    </xf>
    <xf numFmtId="0" fontId="5" fillId="0" borderId="12" xfId="0" applyFont="1" applyBorder="1"/>
    <xf numFmtId="0" fontId="5" fillId="0" borderId="10" xfId="0" applyFont="1" applyFill="1" applyBorder="1"/>
    <xf numFmtId="0" fontId="5" fillId="0" borderId="20" xfId="0" applyFont="1" applyFill="1" applyBorder="1"/>
    <xf numFmtId="0" fontId="4" fillId="22" borderId="7"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4" fillId="0" borderId="26" xfId="0" applyFont="1" applyFill="1" applyBorder="1" applyAlignment="1">
      <alignment horizontal="center" vertical="top" wrapText="1"/>
    </xf>
    <xf numFmtId="0" fontId="4" fillId="22" borderId="20" xfId="0" applyFont="1" applyFill="1" applyBorder="1" applyAlignment="1">
      <alignment horizontal="center" vertical="center" wrapText="1"/>
    </xf>
    <xf numFmtId="0" fontId="4" fillId="22" borderId="26" xfId="0" applyFont="1" applyFill="1" applyBorder="1" applyAlignment="1">
      <alignment horizontal="center" vertical="center" wrapText="1"/>
    </xf>
    <xf numFmtId="172" fontId="5" fillId="0" borderId="0" xfId="0" applyNumberFormat="1" applyFont="1" applyFill="1" applyAlignment="1">
      <alignment vertical="center" wrapText="1"/>
    </xf>
    <xf numFmtId="166" fontId="26" fillId="26" borderId="10" xfId="15" applyNumberFormat="1" applyFont="1" applyFill="1" applyBorder="1" applyAlignment="1">
      <alignment horizontal="right" vertical="center" wrapText="1"/>
    </xf>
    <xf numFmtId="166" fontId="5" fillId="14" borderId="10" xfId="15" applyNumberFormat="1" applyFont="1" applyFill="1" applyBorder="1" applyAlignment="1">
      <alignment horizontal="center" vertical="center" wrapText="1"/>
    </xf>
    <xf numFmtId="0" fontId="5" fillId="0" borderId="26" xfId="15" applyFont="1" applyFill="1" applyBorder="1" applyAlignment="1">
      <alignment horizontal="center" vertical="center" wrapText="1"/>
    </xf>
    <xf numFmtId="3" fontId="5" fillId="0" borderId="26" xfId="15" applyNumberFormat="1" applyFont="1" applyFill="1" applyBorder="1" applyAlignment="1">
      <alignment horizontal="center" vertical="center" wrapText="1"/>
    </xf>
    <xf numFmtId="0" fontId="50" fillId="20" borderId="20" xfId="15" applyFont="1" applyFill="1" applyBorder="1" applyAlignment="1">
      <alignment horizontal="center" vertical="center" wrapText="1"/>
    </xf>
    <xf numFmtId="1" fontId="5" fillId="0" borderId="10" xfId="15" applyNumberFormat="1" applyFont="1" applyFill="1" applyBorder="1" applyAlignment="1">
      <alignment horizontal="right" vertical="center" wrapText="1"/>
    </xf>
    <xf numFmtId="0" fontId="29" fillId="0" borderId="0" xfId="0" applyFont="1" applyAlignment="1">
      <alignment vertical="center" wrapText="1"/>
    </xf>
    <xf numFmtId="167" fontId="5" fillId="0" borderId="10" xfId="2"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0" fontId="4" fillId="0" borderId="10" xfId="0" applyNumberFormat="1" applyFont="1" applyFill="1" applyBorder="1" applyAlignment="1">
      <alignment horizontal="right" vertical="center" wrapText="1"/>
    </xf>
    <xf numFmtId="4" fontId="4" fillId="25" borderId="10" xfId="0" applyNumberFormat="1" applyFont="1" applyFill="1" applyBorder="1" applyAlignment="1">
      <alignment horizontal="center" vertical="center" wrapText="1"/>
    </xf>
    <xf numFmtId="2" fontId="5" fillId="0" borderId="10" xfId="15" applyNumberFormat="1" applyFont="1" applyFill="1" applyBorder="1" applyAlignment="1">
      <alignment horizontal="center" vertical="center" wrapText="1"/>
    </xf>
    <xf numFmtId="173" fontId="4" fillId="20" borderId="20" xfId="0" applyNumberFormat="1" applyFont="1" applyFill="1" applyBorder="1" applyAlignment="1">
      <alignment horizontal="right" vertical="center" wrapText="1"/>
    </xf>
    <xf numFmtId="173" fontId="4" fillId="20" borderId="10" xfId="23" applyNumberFormat="1" applyFont="1" applyFill="1" applyBorder="1" applyAlignment="1">
      <alignment horizontal="right" vertical="center" wrapText="1"/>
    </xf>
    <xf numFmtId="9" fontId="64" fillId="0" borderId="10" xfId="0" applyNumberFormat="1" applyFont="1" applyFill="1" applyBorder="1" applyAlignment="1">
      <alignment horizontal="right" vertical="center" wrapText="1"/>
    </xf>
    <xf numFmtId="3" fontId="26" fillId="31" borderId="10" xfId="15" applyNumberFormat="1" applyFont="1" applyFill="1" applyBorder="1" applyAlignment="1">
      <alignment vertical="center" wrapText="1"/>
    </xf>
    <xf numFmtId="1" fontId="4" fillId="0" borderId="10" xfId="0" applyNumberFormat="1" applyFont="1" applyFill="1" applyBorder="1" applyAlignment="1">
      <alignment horizontal="right" vertical="center" wrapText="1"/>
    </xf>
    <xf numFmtId="166" fontId="24" fillId="0" borderId="0" xfId="15" applyNumberFormat="1" applyFont="1" applyFill="1" applyAlignment="1">
      <alignment vertical="center" wrapText="1"/>
    </xf>
    <xf numFmtId="1" fontId="5" fillId="0" borderId="0" xfId="0" applyNumberFormat="1" applyFont="1" applyFill="1" applyAlignment="1">
      <alignment vertical="center" wrapText="1"/>
    </xf>
    <xf numFmtId="166" fontId="5" fillId="0" borderId="26" xfId="15" applyNumberFormat="1" applyFont="1" applyFill="1" applyBorder="1" applyAlignment="1">
      <alignment vertical="center" wrapText="1"/>
    </xf>
    <xf numFmtId="0" fontId="4" fillId="0" borderId="25" xfId="0" applyFont="1" applyFill="1" applyBorder="1" applyAlignment="1">
      <alignment horizontal="center" vertical="top" wrapText="1"/>
    </xf>
    <xf numFmtId="0" fontId="2" fillId="32" borderId="0" xfId="16" applyFill="1"/>
    <xf numFmtId="0" fontId="2" fillId="0" borderId="0" xfId="16"/>
    <xf numFmtId="0" fontId="21" fillId="0" borderId="0" xfId="16" applyFont="1" applyAlignment="1" applyProtection="1">
      <alignment horizontal="center"/>
    </xf>
    <xf numFmtId="0" fontId="2" fillId="0" borderId="0" xfId="16" applyFont="1"/>
    <xf numFmtId="0" fontId="21" fillId="0" borderId="31" xfId="16" applyFont="1" applyBorder="1" applyAlignment="1" applyProtection="1"/>
    <xf numFmtId="0" fontId="2" fillId="0" borderId="0" xfId="16" applyFont="1" applyProtection="1"/>
    <xf numFmtId="0" fontId="32" fillId="0" borderId="10" xfId="25" applyFont="1" applyBorder="1" applyProtection="1"/>
    <xf numFmtId="0" fontId="33" fillId="0" borderId="10" xfId="25" applyFont="1" applyBorder="1" applyAlignment="1" applyProtection="1">
      <alignment horizontal="center" vertical="top"/>
    </xf>
    <xf numFmtId="0" fontId="2" fillId="0" borderId="0" xfId="16" applyFont="1" applyAlignment="1">
      <alignment vertical="center"/>
    </xf>
    <xf numFmtId="1" fontId="34" fillId="6" borderId="10" xfId="25" applyNumberFormat="1" applyFont="1" applyFill="1" applyBorder="1" applyProtection="1"/>
    <xf numFmtId="0" fontId="33" fillId="6" borderId="10" xfId="25" applyFont="1" applyFill="1" applyBorder="1" applyProtection="1"/>
    <xf numFmtId="3" fontId="33" fillId="6" borderId="10" xfId="26" applyNumberFormat="1" applyFont="1" applyFill="1" applyBorder="1" applyProtection="1"/>
    <xf numFmtId="3" fontId="2" fillId="0" borderId="0" xfId="16" applyNumberFormat="1" applyFont="1"/>
    <xf numFmtId="1" fontId="34" fillId="7" borderId="10" xfId="25" applyNumberFormat="1" applyFont="1" applyFill="1" applyBorder="1" applyProtection="1"/>
    <xf numFmtId="0" fontId="33" fillId="7" borderId="10" xfId="25" applyFont="1" applyFill="1" applyBorder="1" applyProtection="1"/>
    <xf numFmtId="3" fontId="33" fillId="7" borderId="10" xfId="26" applyNumberFormat="1" applyFont="1" applyFill="1" applyBorder="1" applyProtection="1"/>
    <xf numFmtId="1" fontId="34" fillId="2" borderId="10" xfId="25" applyNumberFormat="1" applyFont="1" applyFill="1" applyBorder="1" applyProtection="1"/>
    <xf numFmtId="0" fontId="33" fillId="2" borderId="10" xfId="25" applyFont="1" applyFill="1" applyBorder="1" applyProtection="1"/>
    <xf numFmtId="3" fontId="33" fillId="2" borderId="10" xfId="26" applyNumberFormat="1" applyFont="1" applyFill="1" applyBorder="1" applyProtection="1"/>
    <xf numFmtId="1" fontId="34" fillId="0" borderId="10" xfId="25" applyNumberFormat="1" applyFont="1" applyBorder="1" applyProtection="1"/>
    <xf numFmtId="0" fontId="32" fillId="0" borderId="10" xfId="25" applyFont="1" applyFill="1" applyBorder="1" applyProtection="1"/>
    <xf numFmtId="3" fontId="32" fillId="0" borderId="10" xfId="26" applyNumberFormat="1" applyFont="1" applyFill="1" applyBorder="1" applyProtection="1"/>
    <xf numFmtId="0" fontId="16" fillId="0" borderId="0" xfId="16" applyFont="1"/>
    <xf numFmtId="0" fontId="34" fillId="0" borderId="10" xfId="25" applyFont="1" applyFill="1" applyBorder="1" applyProtection="1"/>
    <xf numFmtId="3" fontId="34" fillId="0" borderId="10" xfId="26" applyNumberFormat="1" applyFont="1" applyFill="1" applyBorder="1" applyProtection="1"/>
    <xf numFmtId="0" fontId="19" fillId="0" borderId="0" xfId="16" applyFont="1"/>
    <xf numFmtId="0" fontId="33" fillId="0" borderId="10" xfId="25" applyFont="1" applyBorder="1" applyProtection="1"/>
    <xf numFmtId="3" fontId="33" fillId="0" borderId="10" xfId="26" applyNumberFormat="1" applyFont="1" applyBorder="1" applyProtection="1"/>
    <xf numFmtId="1" fontId="32" fillId="0" borderId="10" xfId="25" applyNumberFormat="1" applyFont="1" applyBorder="1" applyProtection="1"/>
    <xf numFmtId="3" fontId="34" fillId="0" borderId="10" xfId="26" applyNumberFormat="1" applyFont="1" applyBorder="1" applyProtection="1"/>
    <xf numFmtId="1" fontId="33" fillId="6" borderId="10" xfId="25" applyNumberFormat="1" applyFont="1" applyFill="1" applyBorder="1" applyProtection="1"/>
    <xf numFmtId="1" fontId="34" fillId="8" borderId="10" xfId="25" applyNumberFormat="1" applyFont="1" applyFill="1" applyBorder="1" applyProtection="1"/>
    <xf numFmtId="1" fontId="33" fillId="8" borderId="10" xfId="25" applyNumberFormat="1" applyFont="1" applyFill="1" applyBorder="1" applyProtection="1"/>
    <xf numFmtId="3" fontId="34" fillId="8" borderId="10" xfId="26" applyNumberFormat="1" applyFont="1" applyFill="1" applyBorder="1" applyProtection="1"/>
    <xf numFmtId="3" fontId="33" fillId="8" borderId="10" xfId="26" applyNumberFormat="1" applyFont="1" applyFill="1" applyBorder="1" applyProtection="1"/>
    <xf numFmtId="3" fontId="2" fillId="0" borderId="0" xfId="16" applyNumberFormat="1"/>
    <xf numFmtId="0" fontId="21" fillId="32" borderId="0" xfId="16" applyFont="1" applyFill="1" applyBorder="1" applyAlignment="1">
      <alignment horizontal="center" vertical="center"/>
    </xf>
    <xf numFmtId="0" fontId="2" fillId="0" borderId="0" xfId="16" applyAlignment="1">
      <alignment vertical="center"/>
    </xf>
    <xf numFmtId="0" fontId="21" fillId="0" borderId="30" xfId="25" applyFont="1" applyBorder="1" applyAlignment="1" applyProtection="1">
      <alignment vertical="center"/>
    </xf>
    <xf numFmtId="0" fontId="68" fillId="0" borderId="19" xfId="25" applyFont="1" applyBorder="1" applyAlignment="1" applyProtection="1">
      <alignment horizontal="center" vertical="center" wrapText="1"/>
    </xf>
    <xf numFmtId="0" fontId="68" fillId="0" borderId="20" xfId="25" applyFont="1" applyBorder="1" applyAlignment="1" applyProtection="1">
      <alignment horizontal="center" vertical="center" wrapText="1"/>
    </xf>
    <xf numFmtId="0" fontId="68" fillId="0" borderId="21" xfId="25" applyFont="1" applyBorder="1" applyAlignment="1" applyProtection="1">
      <alignment horizontal="center" vertical="center" wrapText="1"/>
    </xf>
    <xf numFmtId="3" fontId="69" fillId="0" borderId="52" xfId="25" applyNumberFormat="1" applyFont="1" applyFill="1" applyBorder="1" applyAlignment="1" applyProtection="1">
      <alignment vertical="center"/>
    </xf>
    <xf numFmtId="3" fontId="69" fillId="0" borderId="39" xfId="25" applyNumberFormat="1" applyFont="1" applyFill="1" applyBorder="1" applyAlignment="1" applyProtection="1">
      <alignment vertical="center"/>
    </xf>
    <xf numFmtId="3" fontId="69" fillId="0" borderId="41" xfId="25" applyNumberFormat="1" applyFont="1" applyFill="1" applyBorder="1" applyAlignment="1" applyProtection="1">
      <alignment vertical="center"/>
    </xf>
    <xf numFmtId="3" fontId="69" fillId="0" borderId="42" xfId="25" applyNumberFormat="1" applyFont="1" applyFill="1" applyBorder="1" applyAlignment="1" applyProtection="1">
      <alignment vertical="center"/>
    </xf>
    <xf numFmtId="3" fontId="32" fillId="0" borderId="15" xfId="25" applyNumberFormat="1" applyFont="1" applyFill="1" applyBorder="1" applyAlignment="1" applyProtection="1">
      <alignment vertical="center"/>
    </xf>
    <xf numFmtId="3" fontId="69" fillId="0" borderId="58" xfId="25" applyNumberFormat="1" applyFont="1" applyFill="1" applyBorder="1" applyAlignment="1" applyProtection="1">
      <alignment vertical="center"/>
    </xf>
    <xf numFmtId="3" fontId="69" fillId="0" borderId="6" xfId="25" applyNumberFormat="1" applyFont="1" applyFill="1" applyBorder="1" applyAlignment="1" applyProtection="1">
      <alignment vertical="center"/>
    </xf>
    <xf numFmtId="3" fontId="69" fillId="0" borderId="7" xfId="25" applyNumberFormat="1" applyFont="1" applyFill="1" applyBorder="1" applyAlignment="1" applyProtection="1">
      <alignment vertical="center"/>
    </xf>
    <xf numFmtId="3" fontId="69" fillId="0" borderId="14" xfId="25" applyNumberFormat="1" applyFont="1" applyFill="1" applyBorder="1" applyAlignment="1" applyProtection="1">
      <alignment vertical="center"/>
    </xf>
    <xf numFmtId="3" fontId="32" fillId="0" borderId="59" xfId="25" applyNumberFormat="1" applyFont="1" applyFill="1" applyBorder="1" applyAlignment="1" applyProtection="1">
      <alignment vertical="center"/>
    </xf>
    <xf numFmtId="3" fontId="32" fillId="0" borderId="10" xfId="25" applyNumberFormat="1" applyFont="1" applyFill="1" applyBorder="1" applyAlignment="1" applyProtection="1">
      <alignment vertical="center"/>
    </xf>
    <xf numFmtId="3" fontId="32" fillId="0" borderId="12" xfId="25" applyNumberFormat="1" applyFont="1" applyFill="1" applyBorder="1" applyAlignment="1" applyProtection="1">
      <alignment vertical="center"/>
    </xf>
    <xf numFmtId="3" fontId="32" fillId="0" borderId="60" xfId="25" applyNumberFormat="1" applyFont="1" applyFill="1" applyBorder="1" applyAlignment="1" applyProtection="1">
      <alignment vertical="center"/>
    </xf>
    <xf numFmtId="3" fontId="32" fillId="0" borderId="16" xfId="25" applyNumberFormat="1" applyFont="1" applyFill="1" applyBorder="1" applyAlignment="1" applyProtection="1">
      <alignment vertical="center"/>
    </xf>
    <xf numFmtId="3" fontId="32" fillId="0" borderId="17" xfId="25" applyNumberFormat="1" applyFont="1" applyFill="1" applyBorder="1" applyAlignment="1" applyProtection="1">
      <alignment vertical="center"/>
    </xf>
    <xf numFmtId="3" fontId="32" fillId="0" borderId="23" xfId="25" applyNumberFormat="1" applyFont="1" applyFill="1" applyBorder="1" applyAlignment="1" applyProtection="1">
      <alignment vertical="center"/>
    </xf>
    <xf numFmtId="3" fontId="33" fillId="0" borderId="59" xfId="25" applyNumberFormat="1" applyFont="1" applyFill="1" applyBorder="1" applyAlignment="1" applyProtection="1">
      <alignment vertical="center"/>
    </xf>
    <xf numFmtId="3" fontId="33" fillId="0" borderId="15" xfId="25" applyNumberFormat="1" applyFont="1" applyFill="1" applyBorder="1" applyAlignment="1" applyProtection="1">
      <alignment vertical="center"/>
    </xf>
    <xf numFmtId="3" fontId="33" fillId="0" borderId="10" xfId="25" applyNumberFormat="1" applyFont="1" applyFill="1" applyBorder="1" applyAlignment="1" applyProtection="1">
      <alignment vertical="center"/>
    </xf>
    <xf numFmtId="3" fontId="33" fillId="0" borderId="12" xfId="25" applyNumberFormat="1" applyFont="1" applyFill="1" applyBorder="1" applyAlignment="1" applyProtection="1">
      <alignment vertical="center"/>
    </xf>
    <xf numFmtId="0" fontId="19" fillId="0" borderId="0" xfId="16" applyFont="1" applyAlignment="1">
      <alignment vertical="center"/>
    </xf>
    <xf numFmtId="0" fontId="16" fillId="0" borderId="0" xfId="16" applyFont="1" applyAlignment="1">
      <alignment vertical="center"/>
    </xf>
    <xf numFmtId="3" fontId="69" fillId="0" borderId="59" xfId="25" applyNumberFormat="1" applyFont="1" applyFill="1" applyBorder="1" applyAlignment="1" applyProtection="1">
      <alignment vertical="center"/>
    </xf>
    <xf numFmtId="3" fontId="69" fillId="0" borderId="15" xfId="25" applyNumberFormat="1" applyFont="1" applyFill="1" applyBorder="1" applyAlignment="1" applyProtection="1">
      <alignment vertical="center"/>
    </xf>
    <xf numFmtId="3" fontId="69" fillId="0" borderId="10" xfId="25" applyNumberFormat="1" applyFont="1" applyFill="1" applyBorder="1" applyAlignment="1" applyProtection="1">
      <alignment vertical="center"/>
    </xf>
    <xf numFmtId="3" fontId="69" fillId="0" borderId="12" xfId="25" applyNumberFormat="1" applyFont="1" applyFill="1" applyBorder="1" applyAlignment="1" applyProtection="1">
      <alignment vertical="center"/>
    </xf>
    <xf numFmtId="3" fontId="33" fillId="0" borderId="60" xfId="25" applyNumberFormat="1" applyFont="1" applyFill="1" applyBorder="1" applyAlignment="1" applyProtection="1">
      <alignment vertical="center"/>
    </xf>
    <xf numFmtId="3" fontId="33" fillId="0" borderId="16" xfId="25" applyNumberFormat="1" applyFont="1" applyFill="1" applyBorder="1" applyAlignment="1" applyProtection="1">
      <alignment vertical="center"/>
    </xf>
    <xf numFmtId="3" fontId="33" fillId="0" borderId="17" xfId="25" applyNumberFormat="1" applyFont="1" applyFill="1" applyBorder="1" applyAlignment="1" applyProtection="1">
      <alignment vertical="center"/>
    </xf>
    <xf numFmtId="3" fontId="33" fillId="0" borderId="23" xfId="25" applyNumberFormat="1" applyFont="1" applyFill="1" applyBorder="1" applyAlignment="1" applyProtection="1">
      <alignment vertical="center"/>
    </xf>
    <xf numFmtId="3" fontId="2" fillId="0" borderId="0" xfId="16" applyNumberFormat="1" applyFont="1" applyAlignment="1">
      <alignment vertical="center"/>
    </xf>
    <xf numFmtId="3" fontId="32" fillId="0" borderId="9" xfId="25" applyNumberFormat="1" applyFont="1" applyBorder="1" applyAlignment="1" applyProtection="1">
      <alignment vertical="center"/>
    </xf>
    <xf numFmtId="3" fontId="32" fillId="0" borderId="38" xfId="25" applyNumberFormat="1" applyFont="1" applyBorder="1" applyAlignment="1" applyProtection="1">
      <alignment vertical="center"/>
    </xf>
    <xf numFmtId="3" fontId="32" fillId="0" borderId="28" xfId="25" applyNumberFormat="1" applyFont="1" applyBorder="1" applyAlignment="1" applyProtection="1">
      <alignment vertical="center"/>
    </xf>
    <xf numFmtId="3" fontId="32" fillId="0" borderId="46" xfId="25" applyNumberFormat="1" applyFont="1" applyBorder="1" applyAlignment="1" applyProtection="1">
      <alignment vertical="center"/>
    </xf>
    <xf numFmtId="3" fontId="32" fillId="0" borderId="10" xfId="25" applyNumberFormat="1" applyFont="1" applyFill="1" applyBorder="1" applyAlignment="1" applyProtection="1">
      <alignment vertical="center" wrapText="1"/>
      <protection locked="0"/>
    </xf>
    <xf numFmtId="3" fontId="32" fillId="0" borderId="15" xfId="25" applyNumberFormat="1" applyFont="1" applyFill="1" applyBorder="1" applyAlignment="1" applyProtection="1">
      <alignment vertical="center" wrapText="1"/>
      <protection locked="0"/>
    </xf>
    <xf numFmtId="3" fontId="32" fillId="0" borderId="12" xfId="25" applyNumberFormat="1" applyFont="1" applyFill="1" applyBorder="1" applyAlignment="1" applyProtection="1">
      <alignment vertical="center" wrapText="1"/>
      <protection locked="0"/>
    </xf>
    <xf numFmtId="3" fontId="70" fillId="0" borderId="10" xfId="25" applyNumberFormat="1" applyFont="1" applyFill="1" applyBorder="1" applyAlignment="1" applyProtection="1">
      <alignment vertical="center" wrapText="1"/>
      <protection locked="0"/>
    </xf>
    <xf numFmtId="0" fontId="32" fillId="0" borderId="36" xfId="25" applyFont="1" applyFill="1" applyBorder="1" applyAlignment="1" applyProtection="1">
      <alignment vertical="center" wrapText="1"/>
      <protection locked="0"/>
    </xf>
    <xf numFmtId="3" fontId="70" fillId="0" borderId="15" xfId="25" applyNumberFormat="1" applyFont="1" applyFill="1" applyBorder="1" applyAlignment="1" applyProtection="1">
      <alignment vertical="center" wrapText="1"/>
      <protection locked="0"/>
    </xf>
    <xf numFmtId="3" fontId="70" fillId="0" borderId="12" xfId="25" applyNumberFormat="1" applyFont="1" applyFill="1" applyBorder="1" applyAlignment="1" applyProtection="1">
      <alignment vertical="center" wrapText="1"/>
      <protection locked="0"/>
    </xf>
    <xf numFmtId="3" fontId="2" fillId="0" borderId="10" xfId="25" applyNumberFormat="1" applyFont="1" applyBorder="1" applyAlignment="1">
      <alignment vertical="center" wrapText="1"/>
    </xf>
    <xf numFmtId="3" fontId="40" fillId="0" borderId="9" xfId="25" applyNumberFormat="1" applyFont="1" applyBorder="1" applyAlignment="1" applyProtection="1">
      <alignment vertical="center"/>
    </xf>
    <xf numFmtId="3" fontId="40" fillId="0" borderId="38" xfId="25" applyNumberFormat="1" applyFont="1" applyBorder="1" applyAlignment="1" applyProtection="1">
      <alignment vertical="center"/>
    </xf>
    <xf numFmtId="3" fontId="40" fillId="0" borderId="28" xfId="25" applyNumberFormat="1" applyFont="1" applyBorder="1" applyAlignment="1" applyProtection="1">
      <alignment vertical="center"/>
    </xf>
    <xf numFmtId="3" fontId="40" fillId="0" borderId="46" xfId="25" applyNumberFormat="1" applyFont="1" applyBorder="1" applyAlignment="1" applyProtection="1">
      <alignment vertical="center"/>
    </xf>
    <xf numFmtId="3" fontId="2" fillId="0" borderId="0" xfId="16" applyNumberFormat="1" applyAlignment="1">
      <alignment vertical="center"/>
    </xf>
    <xf numFmtId="3"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168" fontId="5" fillId="0" borderId="0" xfId="0" applyNumberFormat="1" applyFont="1" applyFill="1" applyAlignment="1">
      <alignment vertical="center" wrapText="1"/>
    </xf>
    <xf numFmtId="3" fontId="5" fillId="18" borderId="10" xfId="15" applyNumberFormat="1" applyFont="1" applyFill="1" applyBorder="1" applyAlignment="1">
      <alignment horizontal="center" vertical="center" wrapText="1"/>
    </xf>
    <xf numFmtId="3" fontId="5" fillId="15" borderId="10" xfId="15" applyNumberFormat="1" applyFont="1" applyFill="1" applyBorder="1" applyAlignment="1">
      <alignment horizontal="center" vertical="center" wrapText="1"/>
    </xf>
    <xf numFmtId="166" fontId="5" fillId="0" borderId="10" xfId="15" applyNumberFormat="1" applyFont="1" applyFill="1" applyBorder="1" applyAlignment="1">
      <alignment horizontal="right" vertical="center" wrapText="1"/>
    </xf>
    <xf numFmtId="4" fontId="26" fillId="0" borderId="10" xfId="15" applyNumberFormat="1" applyFont="1" applyFill="1" applyBorder="1" applyAlignment="1">
      <alignment horizontal="center" vertical="center" wrapText="1"/>
    </xf>
    <xf numFmtId="3" fontId="26" fillId="15" borderId="10" xfId="15" applyNumberFormat="1" applyFont="1" applyFill="1" applyBorder="1" applyAlignment="1">
      <alignment horizontal="center" vertical="center" wrapText="1"/>
    </xf>
    <xf numFmtId="166" fontId="26" fillId="15" borderId="10" xfId="15" applyNumberFormat="1" applyFont="1" applyFill="1" applyBorder="1" applyAlignment="1">
      <alignment horizontal="center" vertical="center" wrapText="1"/>
    </xf>
    <xf numFmtId="165" fontId="26" fillId="15" borderId="10" xfId="2" applyFont="1" applyFill="1" applyBorder="1" applyAlignment="1">
      <alignment horizontal="center" vertical="center" wrapText="1"/>
    </xf>
    <xf numFmtId="3" fontId="26" fillId="20" borderId="10" xfId="15" applyNumberFormat="1" applyFont="1" applyFill="1" applyBorder="1" applyAlignment="1">
      <alignment horizontal="center" vertical="center" wrapText="1"/>
    </xf>
    <xf numFmtId="4" fontId="26" fillId="20" borderId="10" xfId="15" applyNumberFormat="1" applyFont="1" applyFill="1" applyBorder="1" applyAlignment="1">
      <alignment horizontal="center" vertical="center" wrapText="1"/>
    </xf>
    <xf numFmtId="4" fontId="26" fillId="15" borderId="10" xfId="15" applyNumberFormat="1" applyFont="1" applyFill="1" applyBorder="1" applyAlignment="1">
      <alignment horizontal="center" vertical="center" wrapText="1"/>
    </xf>
    <xf numFmtId="4" fontId="26" fillId="0" borderId="20" xfId="15" applyNumberFormat="1" applyFont="1" applyFill="1" applyBorder="1" applyAlignment="1">
      <alignment horizontal="center" vertical="center" wrapText="1"/>
    </xf>
    <xf numFmtId="4" fontId="26" fillId="15" borderId="20" xfId="15" applyNumberFormat="1" applyFont="1" applyFill="1" applyBorder="1" applyAlignment="1">
      <alignment horizontal="center" vertical="center" wrapText="1"/>
    </xf>
    <xf numFmtId="170" fontId="22" fillId="0" borderId="31" xfId="5" applyNumberFormat="1" applyFont="1" applyFill="1" applyBorder="1" applyAlignment="1">
      <alignment horizontal="center" vertical="center" wrapText="1"/>
    </xf>
    <xf numFmtId="170" fontId="22" fillId="0" borderId="0" xfId="5" applyNumberFormat="1" applyFont="1" applyFill="1" applyAlignment="1">
      <alignment horizontal="center" vertical="center" wrapText="1"/>
    </xf>
    <xf numFmtId="3" fontId="22" fillId="0" borderId="0" xfId="5" applyNumberFormat="1" applyFont="1" applyFill="1" applyAlignment="1">
      <alignment horizontal="center" vertical="center" wrapText="1"/>
    </xf>
    <xf numFmtId="1" fontId="4" fillId="0" borderId="18" xfId="15"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 fontId="64" fillId="0" borderId="10" xfId="0" applyNumberFormat="1" applyFont="1" applyFill="1" applyBorder="1" applyAlignment="1">
      <alignment horizontal="right" vertical="center" wrapText="1"/>
    </xf>
    <xf numFmtId="172" fontId="4" fillId="0" borderId="10" xfId="15" applyNumberFormat="1" applyFont="1" applyFill="1" applyBorder="1" applyAlignment="1">
      <alignment horizontal="right" vertical="center" wrapText="1"/>
    </xf>
    <xf numFmtId="166" fontId="4" fillId="13" borderId="10" xfId="0" applyNumberFormat="1" applyFont="1" applyFill="1" applyBorder="1" applyAlignment="1">
      <alignment horizontal="center" vertical="center" wrapText="1"/>
    </xf>
    <xf numFmtId="166" fontId="4" fillId="22" borderId="17" xfId="0" applyNumberFormat="1" applyFont="1" applyFill="1" applyBorder="1" applyAlignment="1">
      <alignment horizontal="center" vertical="center" wrapText="1"/>
    </xf>
    <xf numFmtId="166" fontId="50" fillId="0" borderId="10" xfId="15" applyNumberFormat="1" applyFont="1" applyFill="1" applyBorder="1" applyAlignment="1">
      <alignment horizontal="center" vertical="center" wrapText="1"/>
    </xf>
    <xf numFmtId="166" fontId="5" fillId="0" borderId="18" xfId="15" applyNumberFormat="1" applyFont="1" applyFill="1" applyBorder="1" applyAlignment="1">
      <alignment horizontal="right" vertical="center" wrapText="1"/>
    </xf>
    <xf numFmtId="166" fontId="5" fillId="0" borderId="20" xfId="15" applyNumberFormat="1" applyFont="1" applyFill="1" applyBorder="1" applyAlignment="1">
      <alignment horizontal="center" vertical="center" wrapText="1"/>
    </xf>
    <xf numFmtId="166" fontId="5" fillId="8" borderId="0" xfId="0" applyNumberFormat="1" applyFont="1" applyFill="1" applyAlignment="1">
      <alignment horizontal="center" vertical="center" wrapText="1"/>
    </xf>
    <xf numFmtId="4" fontId="5" fillId="0" borderId="20" xfId="15" applyNumberFormat="1" applyFont="1" applyFill="1" applyBorder="1" applyAlignment="1">
      <alignment horizontal="center" vertical="center" wrapText="1"/>
    </xf>
    <xf numFmtId="0" fontId="29" fillId="5" borderId="39" xfId="15" applyFont="1" applyFill="1" applyBorder="1" applyAlignment="1">
      <alignment horizontal="center" vertical="center" wrapText="1"/>
    </xf>
    <xf numFmtId="0" fontId="29" fillId="14" borderId="41" xfId="15" applyFont="1" applyFill="1" applyBorder="1" applyAlignment="1">
      <alignment horizontal="center" vertical="center" wrapText="1"/>
    </xf>
    <xf numFmtId="0" fontId="29" fillId="5" borderId="35" xfId="15" applyFont="1" applyFill="1" applyBorder="1" applyAlignment="1">
      <alignment horizontal="center" vertical="center" wrapText="1"/>
    </xf>
    <xf numFmtId="0" fontId="47" fillId="9" borderId="52" xfId="15" applyFont="1" applyFill="1" applyBorder="1" applyAlignment="1">
      <alignment horizontal="center" vertical="center" wrapText="1"/>
    </xf>
    <xf numFmtId="0" fontId="47" fillId="9" borderId="53" xfId="15" applyFont="1" applyFill="1" applyBorder="1" applyAlignment="1">
      <alignment horizontal="center" vertical="center" wrapText="1"/>
    </xf>
    <xf numFmtId="0" fontId="47" fillId="9" borderId="54" xfId="15" applyFont="1" applyFill="1" applyBorder="1" applyAlignment="1">
      <alignment horizontal="center" vertical="center" wrapText="1"/>
    </xf>
    <xf numFmtId="0" fontId="29" fillId="0" borderId="30" xfId="15" applyFont="1" applyFill="1" applyBorder="1" applyAlignment="1">
      <alignment horizontal="center" vertical="center" wrapText="1"/>
    </xf>
    <xf numFmtId="0" fontId="29" fillId="0" borderId="31" xfId="15" applyFont="1" applyFill="1" applyBorder="1" applyAlignment="1">
      <alignment horizontal="center" vertical="center" wrapText="1"/>
    </xf>
    <xf numFmtId="0" fontId="29" fillId="13" borderId="47" xfId="15" applyFont="1" applyFill="1" applyBorder="1" applyAlignment="1">
      <alignment horizontal="center" vertical="center" wrapText="1"/>
    </xf>
    <xf numFmtId="0" fontId="29" fillId="13" borderId="55" xfId="15" applyFont="1" applyFill="1" applyBorder="1" applyAlignment="1">
      <alignment horizontal="center" vertical="center" wrapText="1"/>
    </xf>
    <xf numFmtId="0" fontId="29" fillId="13" borderId="48" xfId="15" applyFont="1" applyFill="1" applyBorder="1" applyAlignment="1">
      <alignment horizontal="center" vertical="center" wrapText="1"/>
    </xf>
    <xf numFmtId="0" fontId="29" fillId="13" borderId="49" xfId="15" applyFont="1" applyFill="1" applyBorder="1" applyAlignment="1">
      <alignment horizontal="center" vertical="center" wrapText="1"/>
    </xf>
    <xf numFmtId="0" fontId="29" fillId="13" borderId="50" xfId="15" applyFont="1" applyFill="1" applyBorder="1" applyAlignment="1">
      <alignment horizontal="center" vertical="center" wrapText="1"/>
    </xf>
    <xf numFmtId="0" fontId="29" fillId="13" borderId="51" xfId="15" applyFont="1" applyFill="1" applyBorder="1" applyAlignment="1">
      <alignment horizontal="center" vertical="center" wrapText="1"/>
    </xf>
    <xf numFmtId="0" fontId="5" fillId="0" borderId="56" xfId="0" applyFont="1" applyFill="1" applyBorder="1" applyAlignment="1">
      <alignment horizontal="center" vertical="top"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8"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58" xfId="0" applyFont="1" applyFill="1" applyBorder="1" applyAlignment="1">
      <alignment horizontal="left" vertical="center" wrapText="1"/>
    </xf>
    <xf numFmtId="0" fontId="0" fillId="0" borderId="55" xfId="0" applyBorder="1"/>
    <xf numFmtId="0" fontId="0" fillId="0" borderId="49" xfId="0" applyBorder="1"/>
    <xf numFmtId="0" fontId="4" fillId="0" borderId="27"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8"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28" borderId="59" xfId="0" applyFont="1" applyFill="1" applyBorder="1" applyAlignment="1">
      <alignment horizontal="left" vertical="justify" wrapText="1"/>
    </xf>
    <xf numFmtId="0" fontId="4" fillId="28" borderId="25" xfId="0" applyFont="1" applyFill="1" applyBorder="1" applyAlignment="1">
      <alignment horizontal="left" vertical="justify" wrapText="1"/>
    </xf>
    <xf numFmtId="0" fontId="4" fillId="28" borderId="27" xfId="0" applyFont="1" applyFill="1" applyBorder="1" applyAlignment="1">
      <alignment horizontal="left" vertical="justify" wrapText="1"/>
    </xf>
    <xf numFmtId="0" fontId="4" fillId="22" borderId="10"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28" borderId="60" xfId="0" applyFont="1" applyFill="1" applyBorder="1" applyAlignment="1">
      <alignment horizontal="left" vertical="center" wrapText="1"/>
    </xf>
    <xf numFmtId="0" fontId="4" fillId="28" borderId="61" xfId="0" applyFont="1" applyFill="1" applyBorder="1" applyAlignment="1">
      <alignment horizontal="left" vertical="center" wrapText="1"/>
    </xf>
    <xf numFmtId="0" fontId="4" fillId="28" borderId="62" xfId="0" applyFont="1" applyFill="1" applyBorder="1" applyAlignment="1">
      <alignment horizontal="left" vertical="center" wrapText="1"/>
    </xf>
    <xf numFmtId="0" fontId="4" fillId="28" borderId="58" xfId="0" applyFont="1" applyFill="1" applyBorder="1" applyAlignment="1">
      <alignment horizontal="left" vertical="justify" wrapText="1"/>
    </xf>
    <xf numFmtId="0" fontId="4" fillId="28" borderId="55" xfId="0" applyFont="1" applyFill="1" applyBorder="1" applyAlignment="1">
      <alignment horizontal="left" vertical="justify" wrapText="1"/>
    </xf>
    <xf numFmtId="0" fontId="4" fillId="28" borderId="48" xfId="0" applyFont="1" applyFill="1" applyBorder="1" applyAlignment="1">
      <alignment horizontal="left" vertical="justify" wrapText="1"/>
    </xf>
    <xf numFmtId="3" fontId="4" fillId="0" borderId="18" xfId="0" applyNumberFormat="1" applyFont="1" applyFill="1" applyBorder="1" applyAlignment="1">
      <alignment horizontal="left" vertical="center" wrapText="1"/>
    </xf>
    <xf numFmtId="3" fontId="4" fillId="0" borderId="25" xfId="0" applyNumberFormat="1" applyFont="1" applyFill="1" applyBorder="1" applyAlignment="1">
      <alignment horizontal="left" vertical="center" wrapText="1"/>
    </xf>
    <xf numFmtId="3" fontId="4" fillId="0" borderId="27" xfId="0" applyNumberFormat="1" applyFont="1" applyFill="1" applyBorder="1" applyAlignment="1">
      <alignment horizontal="left" vertical="center" wrapText="1"/>
    </xf>
    <xf numFmtId="4" fontId="4" fillId="13" borderId="10" xfId="0" applyNumberFormat="1" applyFont="1" applyFill="1" applyBorder="1" applyAlignment="1">
      <alignment horizontal="center" vertical="center" wrapText="1"/>
    </xf>
    <xf numFmtId="4" fontId="4" fillId="13" borderId="12"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46" xfId="0" applyNumberFormat="1" applyFont="1" applyFill="1" applyBorder="1" applyAlignment="1">
      <alignment horizontal="center" vertical="center" wrapText="1"/>
    </xf>
    <xf numFmtId="3" fontId="4" fillId="0" borderId="20" xfId="0" applyNumberFormat="1" applyFont="1" applyFill="1" applyBorder="1" applyAlignment="1">
      <alignment horizontal="right" vertical="center" wrapText="1"/>
    </xf>
    <xf numFmtId="0" fontId="4" fillId="0" borderId="28" xfId="0" applyFont="1" applyFill="1" applyBorder="1" applyAlignment="1">
      <alignment horizontal="right" vertical="center" wrapText="1"/>
    </xf>
    <xf numFmtId="3" fontId="4" fillId="0" borderId="21" xfId="0" applyNumberFormat="1" applyFont="1" applyFill="1" applyBorder="1" applyAlignment="1">
      <alignment horizontal="right" vertical="center" wrapText="1"/>
    </xf>
    <xf numFmtId="3" fontId="4" fillId="0" borderId="46" xfId="0" applyNumberFormat="1" applyFont="1" applyFill="1" applyBorder="1" applyAlignment="1">
      <alignment horizontal="right" vertical="center" wrapText="1"/>
    </xf>
    <xf numFmtId="0" fontId="4" fillId="13" borderId="20"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4" fillId="22" borderId="20" xfId="0" applyFont="1" applyFill="1" applyBorder="1" applyAlignment="1">
      <alignment horizontal="center" vertical="center" wrapText="1"/>
    </xf>
    <xf numFmtId="0" fontId="4" fillId="22" borderId="2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xf numFmtId="3" fontId="4" fillId="0" borderId="26"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4" fillId="0" borderId="12"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3" fontId="4" fillId="0" borderId="12" xfId="0" applyNumberFormat="1" applyFont="1" applyFill="1" applyBorder="1" applyAlignment="1">
      <alignment horizontal="right" vertical="center" wrapText="1"/>
    </xf>
    <xf numFmtId="0" fontId="4" fillId="13" borderId="15" xfId="0" applyFont="1" applyFill="1" applyBorder="1" applyAlignment="1">
      <alignment horizontal="center" vertical="center" wrapText="1"/>
    </xf>
    <xf numFmtId="0" fontId="5" fillId="0" borderId="12" xfId="0" applyFont="1" applyBorder="1"/>
    <xf numFmtId="0" fontId="4" fillId="13" borderId="34"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0" borderId="38" xfId="0" applyFont="1" applyFill="1" applyBorder="1" applyAlignment="1">
      <alignment horizontal="center" vertical="top" wrapText="1"/>
    </xf>
    <xf numFmtId="0" fontId="4" fillId="0" borderId="26" xfId="0" applyFont="1" applyFill="1" applyBorder="1" applyAlignment="1">
      <alignment horizontal="center" vertical="top" wrapText="1"/>
    </xf>
    <xf numFmtId="0" fontId="5" fillId="8" borderId="2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17" xfId="0" applyFont="1" applyFill="1" applyBorder="1" applyAlignment="1">
      <alignment horizontal="center" vertical="center" wrapText="1"/>
    </xf>
    <xf numFmtId="4" fontId="4" fillId="13" borderId="7" xfId="0" applyNumberFormat="1" applyFont="1" applyFill="1" applyBorder="1" applyAlignment="1">
      <alignment horizontal="center" vertical="center" wrapText="1"/>
    </xf>
    <xf numFmtId="4" fontId="4" fillId="13" borderId="14" xfId="0" applyNumberFormat="1"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22" borderId="7"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5" fillId="0" borderId="20" xfId="0" applyFont="1" applyFill="1" applyBorder="1"/>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9" xfId="0" applyFont="1" applyFill="1" applyBorder="1" applyAlignment="1">
      <alignment horizontal="center" vertical="top" wrapText="1"/>
    </xf>
    <xf numFmtId="0" fontId="4" fillId="13" borderId="19" xfId="0" applyFont="1" applyFill="1" applyBorder="1" applyAlignment="1">
      <alignment horizontal="center" vertical="center" wrapText="1"/>
    </xf>
    <xf numFmtId="0" fontId="4" fillId="13" borderId="33"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21" fillId="0" borderId="0" xfId="16" applyFont="1" applyBorder="1" applyAlignment="1" applyProtection="1">
      <alignment horizontal="center"/>
    </xf>
    <xf numFmtId="0" fontId="21" fillId="0" borderId="31" xfId="16" applyFont="1" applyBorder="1" applyAlignment="1" applyProtection="1">
      <alignment horizontal="center"/>
    </xf>
    <xf numFmtId="0" fontId="21" fillId="32" borderId="31" xfId="16" applyFont="1" applyFill="1" applyBorder="1" applyAlignment="1">
      <alignment horizontal="center" vertical="center"/>
    </xf>
    <xf numFmtId="0" fontId="21" fillId="0" borderId="8" xfId="16" applyFont="1" applyBorder="1" applyAlignment="1" applyProtection="1">
      <alignment horizontal="center" vertical="center"/>
    </xf>
    <xf numFmtId="0" fontId="21" fillId="0" borderId="56" xfId="16" applyFont="1" applyBorder="1" applyAlignment="1" applyProtection="1">
      <alignment horizontal="center" vertical="center"/>
    </xf>
    <xf numFmtId="0" fontId="21" fillId="0" borderId="57" xfId="16" applyFont="1" applyBorder="1" applyAlignment="1" applyProtection="1">
      <alignment horizontal="center" vertical="center"/>
    </xf>
    <xf numFmtId="0" fontId="21" fillId="0" borderId="9" xfId="16" applyFont="1" applyBorder="1" applyAlignment="1" applyProtection="1">
      <alignment horizontal="center" vertical="center"/>
    </xf>
    <xf numFmtId="0" fontId="21" fillId="0" borderId="0" xfId="16" applyFont="1" applyBorder="1" applyAlignment="1" applyProtection="1">
      <alignment horizontal="center" vertical="center"/>
    </xf>
    <xf numFmtId="0" fontId="21" fillId="0" borderId="13" xfId="16" applyFont="1" applyBorder="1" applyAlignment="1" applyProtection="1">
      <alignment horizontal="center" vertical="center"/>
    </xf>
    <xf numFmtId="0" fontId="1" fillId="0" borderId="0" xfId="25" applyBorder="1" applyAlignment="1" applyProtection="1">
      <alignment horizontal="center" vertical="center"/>
    </xf>
    <xf numFmtId="0" fontId="1" fillId="0" borderId="31" xfId="25" applyBorder="1" applyAlignment="1" applyProtection="1">
      <alignment horizontal="center" vertical="center"/>
    </xf>
    <xf numFmtId="0" fontId="1" fillId="0" borderId="32" xfId="25" applyBorder="1" applyAlignment="1" applyProtection="1">
      <alignment horizontal="center" vertical="center"/>
    </xf>
    <xf numFmtId="0" fontId="14" fillId="0" borderId="9" xfId="25" applyFont="1" applyBorder="1" applyAlignment="1" applyProtection="1">
      <alignment horizontal="center" vertical="center" wrapText="1"/>
    </xf>
    <xf numFmtId="0" fontId="14" fillId="0" borderId="6" xfId="25" applyFont="1" applyBorder="1" applyAlignment="1" applyProtection="1">
      <alignment horizontal="center" vertical="center" wrapText="1"/>
    </xf>
    <xf numFmtId="0" fontId="14" fillId="0" borderId="7" xfId="25" applyFont="1" applyBorder="1" applyAlignment="1" applyProtection="1">
      <alignment horizontal="center" vertical="center" wrapText="1"/>
    </xf>
    <xf numFmtId="0" fontId="14" fillId="0" borderId="14" xfId="25" applyFont="1" applyBorder="1" applyAlignment="1" applyProtection="1">
      <alignment horizontal="center" vertical="center" wrapText="1"/>
    </xf>
    <xf numFmtId="0" fontId="25" fillId="13" borderId="15" xfId="0" applyFont="1" applyFill="1" applyBorder="1" applyAlignment="1">
      <alignment horizontal="left" vertical="center" wrapText="1"/>
    </xf>
    <xf numFmtId="0" fontId="25" fillId="13" borderId="10" xfId="0" applyFont="1" applyFill="1" applyBorder="1" applyAlignment="1">
      <alignment horizontal="left" vertical="center" wrapText="1"/>
    </xf>
    <xf numFmtId="0" fontId="25" fillId="13" borderId="12" xfId="0" applyFont="1" applyFill="1" applyBorder="1" applyAlignment="1">
      <alignment horizontal="left" vertical="center" wrapText="1"/>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165" fontId="25" fillId="13" borderId="15" xfId="3" applyNumberFormat="1" applyFont="1" applyFill="1" applyBorder="1" applyAlignment="1">
      <alignment horizontal="left" vertical="center" wrapText="1"/>
    </xf>
    <xf numFmtId="165" fontId="25" fillId="13" borderId="10" xfId="3" applyNumberFormat="1" applyFont="1" applyFill="1" applyBorder="1" applyAlignment="1">
      <alignment horizontal="left" vertical="center" wrapText="1"/>
    </xf>
    <xf numFmtId="165" fontId="25" fillId="13" borderId="12" xfId="3" applyNumberFormat="1" applyFont="1" applyFill="1" applyBorder="1" applyAlignment="1">
      <alignment horizontal="left" vertical="center" wrapText="1"/>
    </xf>
    <xf numFmtId="0" fontId="21" fillId="0" borderId="0" xfId="0" applyFont="1" applyBorder="1" applyAlignment="1" applyProtection="1">
      <alignment horizontal="center"/>
    </xf>
    <xf numFmtId="0" fontId="21" fillId="0" borderId="0" xfId="0" applyFont="1" applyBorder="1" applyAlignment="1" applyProtection="1">
      <alignment horizontal="left"/>
    </xf>
    <xf numFmtId="0" fontId="14" fillId="0" borderId="6"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4" fillId="0" borderId="14" xfId="0" applyFont="1" applyBorder="1" applyAlignment="1" applyProtection="1">
      <alignment horizontal="center" vertical="center"/>
    </xf>
    <xf numFmtId="0" fontId="10" fillId="2" borderId="8" xfId="0" applyFont="1" applyFill="1" applyBorder="1" applyAlignment="1">
      <alignment horizontal="center" wrapText="1"/>
    </xf>
    <xf numFmtId="0" fontId="10" fillId="2" borderId="64" xfId="0" applyFont="1" applyFill="1" applyBorder="1" applyAlignment="1">
      <alignment horizontal="center" wrapText="1"/>
    </xf>
    <xf numFmtId="0" fontId="10" fillId="2" borderId="30" xfId="0" applyFont="1" applyFill="1" applyBorder="1" applyAlignment="1">
      <alignment horizontal="center" wrapText="1"/>
    </xf>
    <xf numFmtId="0" fontId="10" fillId="2" borderId="2" xfId="0" applyFont="1" applyFill="1" applyBorder="1" applyAlignment="1">
      <alignment horizontal="center" wrapText="1"/>
    </xf>
    <xf numFmtId="0" fontId="10" fillId="0" borderId="31" xfId="0" applyFont="1" applyBorder="1" applyAlignment="1">
      <alignment horizontal="center"/>
    </xf>
    <xf numFmtId="0" fontId="67" fillId="0" borderId="10" xfId="0" applyFont="1" applyBorder="1" applyAlignment="1">
      <alignment horizontal="center" vertical="center"/>
    </xf>
    <xf numFmtId="0" fontId="0" fillId="14" borderId="10"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3" fontId="0" fillId="0" borderId="2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cellXfs>
  <cellStyles count="27">
    <cellStyle name="Euro" xfId="1"/>
    <cellStyle name="Millares" xfId="2" builtinId="3"/>
    <cellStyle name="Millares 2" xfId="3"/>
    <cellStyle name="Millares 2 2" xfId="4"/>
    <cellStyle name="Millares 3" xfId="5"/>
    <cellStyle name="Millares 3 2" xfId="6"/>
    <cellStyle name="Millares 4" xfId="7"/>
    <cellStyle name="Millares 5" xfId="8"/>
    <cellStyle name="Millares 6" xfId="9"/>
    <cellStyle name="Millares 7" xfId="26"/>
    <cellStyle name="Moneda [0] 2" xfId="10"/>
    <cellStyle name="Moneda 2" xfId="11"/>
    <cellStyle name="Moneda 2 2" xfId="12"/>
    <cellStyle name="Moneda 3" xfId="13"/>
    <cellStyle name="Normal" xfId="0" builtinId="0"/>
    <cellStyle name="Normal 2" xfId="14"/>
    <cellStyle name="Normal 2 2" xfId="15"/>
    <cellStyle name="Normal 2 2 2" xfId="16"/>
    <cellStyle name="Normal 2 3" xfId="17"/>
    <cellStyle name="Normal 3" xfId="18"/>
    <cellStyle name="Normal 3 2" xfId="19"/>
    <cellStyle name="Normal 3 3" xfId="20"/>
    <cellStyle name="Normal 4" xfId="21"/>
    <cellStyle name="Normal 5" xfId="22"/>
    <cellStyle name="Normal 6" xfId="25"/>
    <cellStyle name="Porcentaje" xfId="23" builtinId="5"/>
    <cellStyle name="Porcentaje 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6773"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2984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1</xdr:col>
      <xdr:colOff>552450</xdr:colOff>
      <xdr:row>3</xdr:row>
      <xdr:rowOff>114300</xdr:rowOff>
    </xdr:to>
    <xdr:pic>
      <xdr:nvPicPr>
        <xdr:cNvPr id="30868" name="Imagen 2" descr="C:\Users\acortes.CAM\Desktop\CAM 20 AÑOS FIN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52400"/>
          <a:ext cx="1238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31892" name="Imagen 2" descr="C:\Users\acortes.CAM\Desktop\CAM 20 AÑOS FIN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10252508269.200001</v>
          </cell>
        </row>
        <row r="28">
          <cell r="F28">
            <v>333711102</v>
          </cell>
          <cell r="G28">
            <v>194092408.19999999</v>
          </cell>
        </row>
        <row r="29">
          <cell r="F29">
            <v>6488128161</v>
          </cell>
          <cell r="G29">
            <v>6488128161</v>
          </cell>
        </row>
        <row r="30">
          <cell r="F30">
            <v>2656143157</v>
          </cell>
          <cell r="G30">
            <v>3570287700</v>
          </cell>
        </row>
        <row r="36">
          <cell r="G36">
            <v>682759171</v>
          </cell>
        </row>
        <row r="37">
          <cell r="F37">
            <v>31033711871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
      <sheetName val="INVERSION"/>
    </sheetNames>
    <sheetDataSet>
      <sheetData sheetId="0" refreshError="1">
        <row r="49">
          <cell r="I49">
            <v>1740302000</v>
          </cell>
        </row>
      </sheetData>
      <sheetData sheetId="1" refreshError="1">
        <row r="39">
          <cell r="H39">
            <v>1540000000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3"/>
  <sheetViews>
    <sheetView zoomScale="70" zoomScaleNormal="70" workbookViewId="0">
      <pane xSplit="3" ySplit="5" topLeftCell="P111" activePane="bottomRight" state="frozen"/>
      <selection pane="topRight" activeCell="D1" sqref="D1"/>
      <selection pane="bottomLeft" activeCell="A6" sqref="A6"/>
      <selection pane="bottomRight" activeCell="P113" sqref="P113"/>
    </sheetView>
  </sheetViews>
  <sheetFormatPr baseColWidth="10" defaultRowHeight="15"/>
  <cols>
    <col min="1" max="1" width="62.7109375" style="64" customWidth="1"/>
    <col min="2" max="2" width="13.85546875" style="64" customWidth="1"/>
    <col min="3" max="3" width="22.28515625" style="64" customWidth="1"/>
    <col min="4" max="4" width="17.42578125" style="64" customWidth="1"/>
    <col min="5" max="5" width="28" style="69" customWidth="1"/>
    <col min="6" max="6" width="30.5703125" style="64" customWidth="1"/>
    <col min="7" max="7" width="25.28515625" style="70" customWidth="1"/>
    <col min="8" max="8" width="22.85546875" style="64" customWidth="1"/>
    <col min="9" max="9" width="34" style="64" customWidth="1"/>
    <col min="10" max="10" width="20.28515625" style="418" customWidth="1"/>
    <col min="11" max="11" width="34.5703125" style="65" customWidth="1"/>
    <col min="12" max="12" width="14.140625" style="64" customWidth="1"/>
    <col min="13" max="13" width="38.7109375" style="64" customWidth="1"/>
    <col min="14" max="14" width="18.5703125" style="64" bestFit="1" customWidth="1"/>
    <col min="15" max="15" width="20.85546875" style="64" bestFit="1" customWidth="1"/>
    <col min="16" max="16" width="18.85546875" style="64" customWidth="1"/>
    <col min="17" max="17" width="32.7109375" style="67" customWidth="1"/>
    <col min="18" max="18" width="20" style="771" customWidth="1"/>
    <col min="19" max="19" width="29.140625" style="68" customWidth="1"/>
    <col min="20" max="20" width="13.5703125" style="64" customWidth="1"/>
    <col min="21" max="21" width="32" style="67" customWidth="1"/>
    <col min="22" max="22" width="16.28515625" style="266" customWidth="1"/>
    <col min="23" max="23" width="23.85546875" style="68" customWidth="1"/>
    <col min="24" max="24" width="34.85546875" style="567" customWidth="1"/>
    <col min="25" max="25" width="19.140625" style="567" customWidth="1"/>
    <col min="26" max="26" width="20.42578125" style="567" customWidth="1"/>
    <col min="27" max="27" width="14.85546875" style="64" bestFit="1" customWidth="1"/>
    <col min="28" max="29" width="11.42578125" style="64"/>
    <col min="30" max="30" width="16.42578125" style="64" customWidth="1"/>
    <col min="31" max="16384" width="11.42578125" style="64"/>
  </cols>
  <sheetData>
    <row r="1" spans="1:30" s="281" customFormat="1" ht="54" customHeight="1" thickBot="1">
      <c r="A1" s="787" t="s">
        <v>518</v>
      </c>
      <c r="B1" s="788"/>
      <c r="C1" s="788"/>
      <c r="D1" s="788"/>
      <c r="E1" s="788"/>
      <c r="F1" s="788"/>
      <c r="G1" s="788"/>
      <c r="H1" s="788"/>
      <c r="I1" s="788"/>
      <c r="J1" s="788"/>
      <c r="K1" s="788"/>
      <c r="L1" s="788"/>
      <c r="M1" s="788"/>
      <c r="N1" s="788"/>
      <c r="O1" s="788"/>
      <c r="P1" s="788"/>
      <c r="Q1" s="788"/>
      <c r="R1" s="788"/>
      <c r="S1" s="788"/>
      <c r="T1" s="788"/>
      <c r="U1" s="788"/>
      <c r="V1" s="788"/>
      <c r="W1" s="789"/>
      <c r="X1" s="566"/>
      <c r="Y1" s="566"/>
      <c r="Z1" s="566"/>
    </row>
    <row r="2" spans="1:30" s="63" customFormat="1" ht="11.25" customHeight="1" thickBot="1">
      <c r="A2" s="790"/>
      <c r="B2" s="791"/>
      <c r="C2" s="791"/>
      <c r="D2" s="791"/>
      <c r="E2" s="791"/>
      <c r="F2" s="791"/>
      <c r="G2" s="791"/>
      <c r="H2" s="791"/>
      <c r="I2" s="791"/>
      <c r="J2" s="791"/>
      <c r="K2" s="791"/>
      <c r="L2" s="791"/>
      <c r="M2" s="791"/>
      <c r="N2" s="791"/>
      <c r="O2" s="791"/>
      <c r="P2" s="791"/>
      <c r="Q2" s="791"/>
      <c r="R2" s="791"/>
      <c r="S2" s="791"/>
      <c r="T2" s="791"/>
      <c r="U2" s="791"/>
      <c r="V2" s="262"/>
      <c r="W2" s="208"/>
      <c r="X2" s="566"/>
      <c r="Y2" s="566"/>
      <c r="Z2" s="566"/>
    </row>
    <row r="3" spans="1:30" ht="50.25" customHeight="1">
      <c r="A3" s="796" t="s">
        <v>398</v>
      </c>
      <c r="B3" s="317" t="s">
        <v>183</v>
      </c>
      <c r="C3" s="792" t="s">
        <v>488</v>
      </c>
      <c r="D3" s="793"/>
      <c r="E3" s="794"/>
      <c r="F3" s="792" t="s">
        <v>355</v>
      </c>
      <c r="G3" s="794"/>
      <c r="H3" s="792" t="s">
        <v>356</v>
      </c>
      <c r="I3" s="794"/>
      <c r="J3" s="792" t="s">
        <v>357</v>
      </c>
      <c r="K3" s="794"/>
      <c r="L3" s="792" t="s">
        <v>358</v>
      </c>
      <c r="M3" s="794"/>
      <c r="N3" s="792" t="s">
        <v>359</v>
      </c>
      <c r="O3" s="794"/>
      <c r="P3" s="792" t="s">
        <v>360</v>
      </c>
      <c r="Q3" s="794"/>
      <c r="R3" s="792" t="s">
        <v>361</v>
      </c>
      <c r="S3" s="794"/>
      <c r="T3" s="792" t="s">
        <v>362</v>
      </c>
      <c r="U3" s="794"/>
      <c r="V3" s="792" t="s">
        <v>363</v>
      </c>
      <c r="W3" s="795"/>
    </row>
    <row r="4" spans="1:30" s="65" customFormat="1" ht="54.75" customHeight="1" thickBot="1">
      <c r="A4" s="797"/>
      <c r="B4" s="318"/>
      <c r="C4" s="209" t="s">
        <v>96</v>
      </c>
      <c r="D4" s="295" t="s">
        <v>184</v>
      </c>
      <c r="E4" s="296" t="s">
        <v>185</v>
      </c>
      <c r="F4" s="295" t="s">
        <v>186</v>
      </c>
      <c r="G4" s="296" t="s">
        <v>185</v>
      </c>
      <c r="H4" s="209" t="s">
        <v>184</v>
      </c>
      <c r="I4" s="209" t="s">
        <v>185</v>
      </c>
      <c r="J4" s="422" t="s">
        <v>186</v>
      </c>
      <c r="K4" s="209" t="s">
        <v>185</v>
      </c>
      <c r="L4" s="209"/>
      <c r="M4" s="209" t="s">
        <v>185</v>
      </c>
      <c r="N4" s="209" t="s">
        <v>186</v>
      </c>
      <c r="O4" s="209" t="s">
        <v>185</v>
      </c>
      <c r="P4" s="209" t="s">
        <v>186</v>
      </c>
      <c r="Q4" s="257" t="s">
        <v>185</v>
      </c>
      <c r="R4" s="209" t="s">
        <v>186</v>
      </c>
      <c r="S4" s="209" t="s">
        <v>185</v>
      </c>
      <c r="T4" s="209" t="s">
        <v>186</v>
      </c>
      <c r="U4" s="257" t="s">
        <v>185</v>
      </c>
      <c r="V4" s="263" t="s">
        <v>186</v>
      </c>
      <c r="W4" s="259" t="s">
        <v>185</v>
      </c>
      <c r="X4" s="568"/>
      <c r="Y4" s="568"/>
      <c r="Z4" s="568"/>
    </row>
    <row r="5" spans="1:30" ht="53.25" customHeight="1" thickBot="1">
      <c r="A5" s="354" t="s">
        <v>353</v>
      </c>
      <c r="B5" s="365"/>
      <c r="C5" s="365"/>
      <c r="D5" s="365"/>
      <c r="E5" s="366">
        <v>48519173153.11158</v>
      </c>
      <c r="F5" s="365"/>
      <c r="G5" s="367">
        <v>33569093398</v>
      </c>
      <c r="H5" s="365"/>
      <c r="I5" s="367">
        <v>14764257775</v>
      </c>
      <c r="J5" s="400"/>
      <c r="K5" s="368">
        <v>14440329809</v>
      </c>
      <c r="L5" s="367"/>
      <c r="M5" s="367">
        <v>13940007898</v>
      </c>
      <c r="N5" s="367">
        <v>0</v>
      </c>
      <c r="O5" s="367">
        <v>12888876940</v>
      </c>
      <c r="P5" s="367">
        <v>0</v>
      </c>
      <c r="Q5" s="367">
        <v>12224040589.48658</v>
      </c>
      <c r="R5" s="368"/>
      <c r="S5" s="367">
        <v>6239886649</v>
      </c>
      <c r="T5" s="367">
        <v>0</v>
      </c>
      <c r="U5" s="367">
        <v>7590866889.625</v>
      </c>
      <c r="V5" s="367"/>
      <c r="W5" s="369">
        <v>0</v>
      </c>
      <c r="X5" s="575"/>
    </row>
    <row r="6" spans="1:30" ht="81.75" customHeight="1">
      <c r="A6" s="344" t="s">
        <v>511</v>
      </c>
      <c r="B6" s="217"/>
      <c r="C6" s="361"/>
      <c r="D6" s="362"/>
      <c r="E6" s="363">
        <v>13176205687.875</v>
      </c>
      <c r="F6" s="363"/>
      <c r="G6" s="437">
        <v>8941899097</v>
      </c>
      <c r="H6" s="363"/>
      <c r="I6" s="363">
        <v>5001933067</v>
      </c>
      <c r="J6" s="421"/>
      <c r="K6" s="426">
        <v>4770303616</v>
      </c>
      <c r="L6" s="364"/>
      <c r="M6" s="563">
        <v>2554691754</v>
      </c>
      <c r="N6" s="576"/>
      <c r="O6" s="363">
        <v>2186699573</v>
      </c>
      <c r="P6" s="363"/>
      <c r="Q6" s="363">
        <v>3894642839</v>
      </c>
      <c r="R6" s="364"/>
      <c r="S6" s="363">
        <v>1984895908</v>
      </c>
      <c r="T6" s="363"/>
      <c r="U6" s="363">
        <v>1724938027.875</v>
      </c>
      <c r="V6" s="265"/>
      <c r="W6" s="370">
        <v>0</v>
      </c>
      <c r="X6" s="569">
        <v>-0.125</v>
      </c>
      <c r="AD6" s="66"/>
    </row>
    <row r="7" spans="1:30" ht="81.75" customHeight="1">
      <c r="A7" s="282" t="s">
        <v>369</v>
      </c>
      <c r="B7" s="249" t="s">
        <v>189</v>
      </c>
      <c r="C7" s="216" t="s">
        <v>407</v>
      </c>
      <c r="D7" s="352">
        <v>100</v>
      </c>
      <c r="E7" s="337">
        <v>0</v>
      </c>
      <c r="F7" s="337">
        <v>21.5</v>
      </c>
      <c r="G7" s="64"/>
      <c r="H7" s="303">
        <v>60</v>
      </c>
      <c r="J7" s="401">
        <v>60</v>
      </c>
      <c r="L7" s="308">
        <v>26</v>
      </c>
      <c r="M7" s="585">
        <v>0</v>
      </c>
      <c r="N7" s="601">
        <v>26</v>
      </c>
      <c r="O7" s="74">
        <v>0</v>
      </c>
      <c r="P7" s="306">
        <v>0</v>
      </c>
      <c r="Q7" s="335">
        <v>0</v>
      </c>
      <c r="R7" s="247">
        <v>0</v>
      </c>
      <c r="S7" s="74">
        <v>0</v>
      </c>
      <c r="T7" s="316">
        <v>14</v>
      </c>
      <c r="U7" s="74">
        <v>0</v>
      </c>
      <c r="V7" s="269">
        <v>0</v>
      </c>
      <c r="W7" s="260">
        <v>0</v>
      </c>
      <c r="X7" s="569"/>
      <c r="AD7" s="66"/>
    </row>
    <row r="8" spans="1:30" ht="81.75" customHeight="1">
      <c r="A8" s="371" t="s">
        <v>373</v>
      </c>
      <c r="B8" s="215" t="s">
        <v>189</v>
      </c>
      <c r="C8" s="75" t="s">
        <v>128</v>
      </c>
      <c r="D8" s="247">
        <v>5</v>
      </c>
      <c r="E8" s="74">
        <v>1001901995</v>
      </c>
      <c r="F8" s="74">
        <v>2</v>
      </c>
      <c r="G8" s="74">
        <v>834632289</v>
      </c>
      <c r="H8" s="303">
        <v>3</v>
      </c>
      <c r="I8" s="353">
        <v>651901995</v>
      </c>
      <c r="J8" s="402">
        <v>3</v>
      </c>
      <c r="K8" s="423">
        <v>585239009</v>
      </c>
      <c r="L8" s="310">
        <v>5</v>
      </c>
      <c r="M8" s="586">
        <v>100000000</v>
      </c>
      <c r="N8" s="608">
        <v>5</v>
      </c>
      <c r="O8" s="74">
        <v>99993280</v>
      </c>
      <c r="P8" s="306">
        <v>0</v>
      </c>
      <c r="Q8" s="335">
        <v>150000000</v>
      </c>
      <c r="R8" s="247">
        <v>0</v>
      </c>
      <c r="S8" s="74">
        <v>149400000</v>
      </c>
      <c r="T8" s="316">
        <v>1</v>
      </c>
      <c r="U8" s="74">
        <v>100000000</v>
      </c>
      <c r="V8" s="269">
        <v>0</v>
      </c>
      <c r="W8" s="260">
        <v>0</v>
      </c>
      <c r="X8" s="569"/>
      <c r="Z8" s="579"/>
      <c r="AD8" s="66"/>
    </row>
    <row r="9" spans="1:30" ht="81.75" customHeight="1">
      <c r="A9" s="372" t="s">
        <v>366</v>
      </c>
      <c r="B9" s="215" t="s">
        <v>189</v>
      </c>
      <c r="C9" s="214" t="s">
        <v>407</v>
      </c>
      <c r="D9" s="247">
        <v>100</v>
      </c>
      <c r="E9" s="74">
        <v>0</v>
      </c>
      <c r="F9" s="74">
        <v>36</v>
      </c>
      <c r="G9" s="74">
        <v>0</v>
      </c>
      <c r="H9" s="306">
        <v>30</v>
      </c>
      <c r="I9" s="213"/>
      <c r="J9" s="402">
        <v>30</v>
      </c>
      <c r="K9" s="355">
        <v>0</v>
      </c>
      <c r="L9" s="306">
        <v>50</v>
      </c>
      <c r="M9" s="586">
        <v>0</v>
      </c>
      <c r="N9" s="608">
        <v>50</v>
      </c>
      <c r="O9" s="74">
        <v>0</v>
      </c>
      <c r="P9" s="306">
        <v>80</v>
      </c>
      <c r="Q9" s="335">
        <v>0</v>
      </c>
      <c r="R9" s="247">
        <v>64</v>
      </c>
      <c r="S9" s="74">
        <v>0</v>
      </c>
      <c r="T9" s="316">
        <v>100</v>
      </c>
      <c r="U9" s="74">
        <v>0</v>
      </c>
      <c r="V9" s="269">
        <v>0</v>
      </c>
      <c r="W9" s="260">
        <v>0</v>
      </c>
      <c r="X9" s="567">
        <v>48</v>
      </c>
      <c r="AD9" s="66"/>
    </row>
    <row r="10" spans="1:30" ht="81.75" customHeight="1">
      <c r="A10" s="373" t="s">
        <v>366</v>
      </c>
      <c r="B10" s="215" t="s">
        <v>187</v>
      </c>
      <c r="C10" s="75" t="s">
        <v>133</v>
      </c>
      <c r="D10" s="247">
        <v>10</v>
      </c>
      <c r="E10" s="74">
        <v>2104789216</v>
      </c>
      <c r="F10" s="74">
        <v>7.4</v>
      </c>
      <c r="G10" s="74">
        <v>1547556715</v>
      </c>
      <c r="H10" s="306">
        <v>3</v>
      </c>
      <c r="I10" s="213">
        <v>498289216</v>
      </c>
      <c r="J10" s="402">
        <v>3</v>
      </c>
      <c r="K10" s="424">
        <v>497990024</v>
      </c>
      <c r="L10" s="306">
        <v>2</v>
      </c>
      <c r="M10" s="586">
        <v>650000000</v>
      </c>
      <c r="N10" s="608">
        <v>2</v>
      </c>
      <c r="O10" s="74">
        <v>649793920</v>
      </c>
      <c r="P10" s="306">
        <v>3</v>
      </c>
      <c r="Q10" s="335">
        <v>400000000</v>
      </c>
      <c r="R10" s="761">
        <v>2.4</v>
      </c>
      <c r="S10" s="74">
        <v>399772771</v>
      </c>
      <c r="T10" s="316">
        <v>2</v>
      </c>
      <c r="U10" s="74">
        <v>556500000</v>
      </c>
      <c r="V10" s="269">
        <v>0</v>
      </c>
      <c r="W10" s="260">
        <v>0</v>
      </c>
      <c r="X10" s="567">
        <v>80</v>
      </c>
      <c r="AD10" s="66"/>
    </row>
    <row r="11" spans="1:30" ht="87" customHeight="1">
      <c r="A11" s="374" t="s">
        <v>371</v>
      </c>
      <c r="B11" s="211" t="s">
        <v>189</v>
      </c>
      <c r="C11" s="212" t="s">
        <v>1</v>
      </c>
      <c r="D11" s="287">
        <v>100</v>
      </c>
      <c r="E11" s="74">
        <v>0</v>
      </c>
      <c r="F11" s="74">
        <v>9.35</v>
      </c>
      <c r="G11" s="74">
        <v>0</v>
      </c>
      <c r="H11" s="307">
        <v>17</v>
      </c>
      <c r="I11" s="213"/>
      <c r="J11" s="402">
        <v>17</v>
      </c>
      <c r="K11" s="427"/>
      <c r="L11" s="310">
        <v>34</v>
      </c>
      <c r="M11" s="586">
        <v>0</v>
      </c>
      <c r="N11" s="608">
        <v>20.399999999999999</v>
      </c>
      <c r="O11" s="74">
        <v>0</v>
      </c>
      <c r="P11" s="310">
        <v>67</v>
      </c>
      <c r="Q11" s="335">
        <v>0</v>
      </c>
      <c r="R11" s="247">
        <v>0</v>
      </c>
      <c r="S11" s="74">
        <v>0</v>
      </c>
      <c r="T11" s="310">
        <v>100</v>
      </c>
      <c r="U11" s="74">
        <v>0</v>
      </c>
      <c r="V11" s="73">
        <v>0</v>
      </c>
      <c r="W11" s="260">
        <v>0</v>
      </c>
      <c r="AD11" s="66"/>
    </row>
    <row r="12" spans="1:30" ht="93.75" customHeight="1">
      <c r="A12" s="371" t="s">
        <v>370</v>
      </c>
      <c r="B12" s="211" t="s">
        <v>189</v>
      </c>
      <c r="C12" s="212" t="s">
        <v>133</v>
      </c>
      <c r="D12" s="287">
        <v>3</v>
      </c>
      <c r="E12" s="74">
        <v>5137617442</v>
      </c>
      <c r="F12" s="74">
        <v>0.27500000000000002</v>
      </c>
      <c r="G12" s="74">
        <v>2286867202</v>
      </c>
      <c r="H12" s="307">
        <v>0.5</v>
      </c>
      <c r="I12" s="213">
        <v>1660126213</v>
      </c>
      <c r="J12" s="432">
        <v>0.5</v>
      </c>
      <c r="K12" s="424">
        <v>1517228834</v>
      </c>
      <c r="L12" s="310">
        <v>1</v>
      </c>
      <c r="M12" s="586">
        <v>661941284</v>
      </c>
      <c r="N12" s="600">
        <v>0.6</v>
      </c>
      <c r="O12" s="74">
        <v>354924827</v>
      </c>
      <c r="P12" s="310">
        <v>2</v>
      </c>
      <c r="Q12" s="335">
        <v>2141282839</v>
      </c>
      <c r="R12" s="247">
        <v>0</v>
      </c>
      <c r="S12" s="74">
        <v>414713541</v>
      </c>
      <c r="T12" s="310">
        <v>3</v>
      </c>
      <c r="U12" s="74">
        <v>674267106</v>
      </c>
      <c r="V12" s="73">
        <v>0</v>
      </c>
      <c r="W12" s="260">
        <v>0</v>
      </c>
      <c r="AD12" s="66"/>
    </row>
    <row r="13" spans="1:30" ht="81.75" customHeight="1">
      <c r="A13" s="289" t="s">
        <v>372</v>
      </c>
      <c r="B13" s="211" t="s">
        <v>189</v>
      </c>
      <c r="C13" s="307" t="s">
        <v>1</v>
      </c>
      <c r="D13" s="287">
        <v>100</v>
      </c>
      <c r="E13" s="74">
        <v>0</v>
      </c>
      <c r="F13" s="74">
        <v>25</v>
      </c>
      <c r="G13" s="74">
        <v>0</v>
      </c>
      <c r="H13" s="307">
        <v>60</v>
      </c>
      <c r="I13" s="213"/>
      <c r="J13" s="402">
        <v>60</v>
      </c>
      <c r="K13" s="424">
        <v>0</v>
      </c>
      <c r="L13" s="310">
        <v>40</v>
      </c>
      <c r="M13" s="586">
        <v>0</v>
      </c>
      <c r="N13" s="399">
        <v>40</v>
      </c>
      <c r="O13" s="74">
        <v>0</v>
      </c>
      <c r="P13" s="310">
        <v>0</v>
      </c>
      <c r="Q13" s="335">
        <v>0</v>
      </c>
      <c r="R13" s="247">
        <v>0</v>
      </c>
      <c r="S13" s="74">
        <v>0</v>
      </c>
      <c r="T13" s="310">
        <v>0</v>
      </c>
      <c r="U13" s="74">
        <v>0</v>
      </c>
      <c r="V13" s="73">
        <v>0</v>
      </c>
      <c r="W13" s="260">
        <v>0</v>
      </c>
      <c r="AD13" s="66"/>
    </row>
    <row r="14" spans="1:30" ht="81.75" customHeight="1">
      <c r="A14" s="347" t="s">
        <v>374</v>
      </c>
      <c r="B14" s="215" t="s">
        <v>187</v>
      </c>
      <c r="C14" s="305" t="s">
        <v>383</v>
      </c>
      <c r="D14" s="287">
        <v>6</v>
      </c>
      <c r="E14" s="74">
        <v>361575932.875</v>
      </c>
      <c r="F14" s="438">
        <v>6</v>
      </c>
      <c r="G14" s="74">
        <v>166990717</v>
      </c>
      <c r="H14" s="307">
        <v>0</v>
      </c>
      <c r="I14" s="213">
        <v>147411261</v>
      </c>
      <c r="J14" s="403">
        <v>0</v>
      </c>
      <c r="K14" s="433">
        <v>147411261</v>
      </c>
      <c r="L14" s="582">
        <v>6</v>
      </c>
      <c r="M14" s="587">
        <v>19993750</v>
      </c>
      <c r="N14" s="583">
        <v>6</v>
      </c>
      <c r="O14" s="287">
        <v>19579456</v>
      </c>
      <c r="P14" s="307">
        <v>0</v>
      </c>
      <c r="Q14" s="438">
        <v>0</v>
      </c>
      <c r="R14" s="287">
        <v>0</v>
      </c>
      <c r="S14" s="287">
        <v>0</v>
      </c>
      <c r="T14" s="307">
        <v>0</v>
      </c>
      <c r="U14" s="213">
        <v>194170921.875</v>
      </c>
      <c r="V14" s="287">
        <v>0</v>
      </c>
      <c r="W14" s="260">
        <v>0</v>
      </c>
      <c r="AD14" s="66"/>
    </row>
    <row r="15" spans="1:30" ht="81.75" customHeight="1">
      <c r="A15" s="329" t="s">
        <v>368</v>
      </c>
      <c r="B15" s="215" t="s">
        <v>189</v>
      </c>
      <c r="C15" s="247" t="s">
        <v>382</v>
      </c>
      <c r="D15" s="287">
        <v>1</v>
      </c>
      <c r="E15" s="74">
        <v>532678952</v>
      </c>
      <c r="F15" s="74">
        <v>0.625</v>
      </c>
      <c r="G15" s="74">
        <v>532654904</v>
      </c>
      <c r="H15" s="320">
        <v>1</v>
      </c>
      <c r="I15" s="74">
        <v>102678952</v>
      </c>
      <c r="J15" s="404">
        <v>1</v>
      </c>
      <c r="K15" s="425">
        <v>102678852</v>
      </c>
      <c r="L15" s="310">
        <v>1</v>
      </c>
      <c r="M15" s="586">
        <v>260000000</v>
      </c>
      <c r="N15" s="399">
        <v>1</v>
      </c>
      <c r="O15" s="74">
        <v>259998852</v>
      </c>
      <c r="P15" s="310">
        <v>1</v>
      </c>
      <c r="Q15" s="335">
        <v>170000000</v>
      </c>
      <c r="R15" s="761">
        <v>0.5</v>
      </c>
      <c r="S15" s="74">
        <v>169977200</v>
      </c>
      <c r="T15" s="310">
        <v>1</v>
      </c>
      <c r="U15" s="73">
        <v>0</v>
      </c>
      <c r="V15" s="260">
        <v>0</v>
      </c>
      <c r="W15" s="260">
        <v>0</v>
      </c>
      <c r="AD15" s="66"/>
    </row>
    <row r="16" spans="1:30" ht="81.75" customHeight="1">
      <c r="A16" s="329" t="s">
        <v>375</v>
      </c>
      <c r="B16" s="215" t="s">
        <v>189</v>
      </c>
      <c r="C16" s="247" t="s">
        <v>497</v>
      </c>
      <c r="D16" s="287">
        <v>37</v>
      </c>
      <c r="E16" s="74">
        <v>2539305958</v>
      </c>
      <c r="F16" s="74">
        <v>23.25</v>
      </c>
      <c r="G16" s="74">
        <v>2361377279</v>
      </c>
      <c r="H16" s="320">
        <v>37</v>
      </c>
      <c r="I16" s="74">
        <v>893357238</v>
      </c>
      <c r="J16" s="404">
        <v>37</v>
      </c>
      <c r="K16" s="425">
        <v>871587445</v>
      </c>
      <c r="L16" s="310">
        <v>37</v>
      </c>
      <c r="M16" s="586">
        <v>862756720</v>
      </c>
      <c r="N16" s="399">
        <v>37</v>
      </c>
      <c r="O16" s="74">
        <v>802409238</v>
      </c>
      <c r="P16" s="310">
        <v>37</v>
      </c>
      <c r="Q16" s="659">
        <v>783192000</v>
      </c>
      <c r="R16" s="247">
        <v>19</v>
      </c>
      <c r="S16" s="74">
        <v>687380596</v>
      </c>
      <c r="T16" s="310">
        <v>37</v>
      </c>
      <c r="U16" s="73">
        <v>0</v>
      </c>
      <c r="V16" s="260">
        <v>0</v>
      </c>
      <c r="W16" s="260">
        <v>0</v>
      </c>
      <c r="X16" s="569"/>
      <c r="AD16" s="66"/>
    </row>
    <row r="17" spans="1:26" ht="116.25" customHeight="1">
      <c r="A17" s="347" t="s">
        <v>376</v>
      </c>
      <c r="B17" s="215" t="s">
        <v>189</v>
      </c>
      <c r="C17" s="212" t="s">
        <v>377</v>
      </c>
      <c r="D17" s="287">
        <v>13</v>
      </c>
      <c r="E17" s="74">
        <v>554899881</v>
      </c>
      <c r="F17" s="74">
        <v>2.25</v>
      </c>
      <c r="G17" s="74">
        <v>310551681</v>
      </c>
      <c r="H17" s="307">
        <v>5</v>
      </c>
      <c r="I17" s="74">
        <v>146899881</v>
      </c>
      <c r="J17" s="402">
        <v>5</v>
      </c>
      <c r="K17" s="425">
        <v>146899881</v>
      </c>
      <c r="L17" s="310">
        <v>0</v>
      </c>
      <c r="M17" s="586">
        <v>0</v>
      </c>
      <c r="N17" s="399">
        <v>0</v>
      </c>
      <c r="O17" s="74">
        <v>0</v>
      </c>
      <c r="P17" s="310">
        <v>8</v>
      </c>
      <c r="Q17" s="659">
        <v>208000000</v>
      </c>
      <c r="R17" s="247">
        <v>4</v>
      </c>
      <c r="S17" s="74">
        <v>163651800</v>
      </c>
      <c r="T17" s="310">
        <v>5</v>
      </c>
      <c r="U17" s="74">
        <v>200000000</v>
      </c>
      <c r="V17" s="73">
        <v>0</v>
      </c>
      <c r="W17" s="260">
        <v>0</v>
      </c>
      <c r="X17" s="569"/>
      <c r="Z17" s="570"/>
    </row>
    <row r="18" spans="1:26" ht="116.25" customHeight="1">
      <c r="A18" s="347" t="s">
        <v>378</v>
      </c>
      <c r="B18" s="211" t="s">
        <v>187</v>
      </c>
      <c r="C18" s="283" t="s">
        <v>193</v>
      </c>
      <c r="D18" s="287">
        <v>2</v>
      </c>
      <c r="E18" s="74">
        <v>943436311</v>
      </c>
      <c r="F18" s="438">
        <v>1</v>
      </c>
      <c r="G18" s="74">
        <v>901268310</v>
      </c>
      <c r="H18" s="307">
        <v>0</v>
      </c>
      <c r="I18" s="74">
        <v>901268311</v>
      </c>
      <c r="J18" s="402">
        <v>0</v>
      </c>
      <c r="K18" s="425">
        <v>901268310</v>
      </c>
      <c r="L18" s="310">
        <v>1</v>
      </c>
      <c r="M18" s="586">
        <v>0</v>
      </c>
      <c r="N18" s="399">
        <v>1</v>
      </c>
      <c r="O18" s="74">
        <v>0</v>
      </c>
      <c r="P18" s="310">
        <v>1</v>
      </c>
      <c r="Q18" s="335">
        <v>42168000</v>
      </c>
      <c r="R18" s="247">
        <v>0</v>
      </c>
      <c r="S18" s="74">
        <v>0</v>
      </c>
      <c r="T18" s="310">
        <v>0</v>
      </c>
      <c r="U18" s="74">
        <v>0</v>
      </c>
      <c r="V18" s="73">
        <v>0</v>
      </c>
      <c r="W18" s="260">
        <v>0</v>
      </c>
      <c r="X18" s="569"/>
      <c r="Z18" s="570"/>
    </row>
    <row r="19" spans="1:26" ht="68.25" customHeight="1">
      <c r="A19" s="344" t="s">
        <v>510</v>
      </c>
      <c r="B19" s="217"/>
      <c r="C19" s="218"/>
      <c r="D19" s="219"/>
      <c r="E19" s="220">
        <v>28915888880.75</v>
      </c>
      <c r="F19" s="221"/>
      <c r="G19" s="220">
        <v>19635765756</v>
      </c>
      <c r="H19" s="308"/>
      <c r="I19" s="443">
        <v>7885091339</v>
      </c>
      <c r="J19" s="405"/>
      <c r="K19" s="356">
        <v>7792792986</v>
      </c>
      <c r="L19" s="310"/>
      <c r="M19" s="231">
        <v>9531164364</v>
      </c>
      <c r="N19" s="221"/>
      <c r="O19" s="220">
        <v>8848045258</v>
      </c>
      <c r="P19" s="319"/>
      <c r="Q19" s="220">
        <v>6937385860</v>
      </c>
      <c r="R19" s="356"/>
      <c r="S19" s="220">
        <v>2994927512</v>
      </c>
      <c r="T19" s="310"/>
      <c r="U19" s="220">
        <v>4562247316.75</v>
      </c>
      <c r="V19" s="265"/>
      <c r="W19" s="375">
        <v>0</v>
      </c>
      <c r="X19" s="569"/>
      <c r="Z19" s="569"/>
    </row>
    <row r="20" spans="1:26" ht="116.25" customHeight="1">
      <c r="A20" s="374" t="s">
        <v>489</v>
      </c>
      <c r="B20" s="321" t="s">
        <v>189</v>
      </c>
      <c r="C20" s="214" t="s">
        <v>180</v>
      </c>
      <c r="D20" s="287">
        <v>100</v>
      </c>
      <c r="E20" s="74">
        <v>0</v>
      </c>
      <c r="F20" s="287">
        <v>77.666666666666671</v>
      </c>
      <c r="G20" s="74">
        <v>0</v>
      </c>
      <c r="H20" s="307">
        <v>100</v>
      </c>
      <c r="I20" s="74"/>
      <c r="J20" s="399">
        <v>100</v>
      </c>
      <c r="K20" s="247"/>
      <c r="L20" s="310">
        <v>100</v>
      </c>
      <c r="M20" s="586">
        <v>0</v>
      </c>
      <c r="N20" s="399">
        <v>100</v>
      </c>
      <c r="O20" s="74"/>
      <c r="P20" s="310">
        <v>100</v>
      </c>
      <c r="Q20" s="74"/>
      <c r="R20" s="247">
        <v>33</v>
      </c>
      <c r="S20" s="74">
        <v>0</v>
      </c>
      <c r="T20" s="310">
        <v>100</v>
      </c>
      <c r="U20" s="74"/>
      <c r="V20" s="73"/>
      <c r="W20" s="260"/>
      <c r="X20" s="569"/>
      <c r="Y20" s="569"/>
      <c r="Z20" s="569"/>
    </row>
    <row r="21" spans="1:26" ht="116.25" customHeight="1">
      <c r="A21" s="371" t="s">
        <v>490</v>
      </c>
      <c r="B21" s="211" t="s">
        <v>189</v>
      </c>
      <c r="C21" s="283" t="s">
        <v>491</v>
      </c>
      <c r="D21" s="287">
        <v>5</v>
      </c>
      <c r="E21" s="74">
        <v>13525241916</v>
      </c>
      <c r="F21" s="287">
        <v>1.75</v>
      </c>
      <c r="G21" s="74">
        <v>9336731369</v>
      </c>
      <c r="H21" s="307">
        <v>3</v>
      </c>
      <c r="I21" s="74">
        <v>2716742169</v>
      </c>
      <c r="J21" s="399">
        <v>3</v>
      </c>
      <c r="K21" s="247">
        <v>2714204176</v>
      </c>
      <c r="L21" s="310">
        <v>3</v>
      </c>
      <c r="M21" s="586">
        <v>3986763644</v>
      </c>
      <c r="N21" s="399">
        <v>3</v>
      </c>
      <c r="O21" s="74">
        <v>3941311330</v>
      </c>
      <c r="P21" s="310">
        <v>3</v>
      </c>
      <c r="Q21" s="74">
        <v>3793155426</v>
      </c>
      <c r="R21" s="247">
        <v>1</v>
      </c>
      <c r="S21" s="74">
        <v>2681215863</v>
      </c>
      <c r="T21" s="310">
        <v>5</v>
      </c>
      <c r="U21" s="74">
        <v>3028580677</v>
      </c>
      <c r="V21" s="73">
        <v>0</v>
      </c>
      <c r="W21" s="260">
        <v>0</v>
      </c>
      <c r="Z21" s="570"/>
    </row>
    <row r="22" spans="1:26" ht="68.25" customHeight="1">
      <c r="A22" s="374" t="s">
        <v>379</v>
      </c>
      <c r="B22" s="211" t="s">
        <v>187</v>
      </c>
      <c r="C22" s="214" t="s">
        <v>407</v>
      </c>
      <c r="D22" s="287">
        <v>100</v>
      </c>
      <c r="E22" s="74">
        <v>0</v>
      </c>
      <c r="F22" s="438">
        <v>50</v>
      </c>
      <c r="G22" s="74">
        <v>0</v>
      </c>
      <c r="H22" s="309">
        <v>0</v>
      </c>
      <c r="I22" s="247">
        <v>0</v>
      </c>
      <c r="J22" s="399">
        <v>0</v>
      </c>
      <c r="K22" s="247">
        <v>0</v>
      </c>
      <c r="L22" s="310">
        <v>50</v>
      </c>
      <c r="M22" s="586">
        <v>0</v>
      </c>
      <c r="N22" s="399">
        <v>50</v>
      </c>
      <c r="O22" s="74">
        <v>0</v>
      </c>
      <c r="P22" s="310">
        <v>25</v>
      </c>
      <c r="Q22" s="74">
        <v>0</v>
      </c>
      <c r="R22" s="247">
        <v>0</v>
      </c>
      <c r="S22" s="74">
        <v>0</v>
      </c>
      <c r="T22" s="310">
        <v>25</v>
      </c>
      <c r="U22" s="74">
        <v>0</v>
      </c>
      <c r="V22" s="269">
        <v>0</v>
      </c>
      <c r="W22" s="260">
        <v>0</v>
      </c>
    </row>
    <row r="23" spans="1:26" ht="68.25" customHeight="1">
      <c r="A23" s="284" t="s">
        <v>354</v>
      </c>
      <c r="B23" s="211" t="s">
        <v>187</v>
      </c>
      <c r="C23" s="222" t="s">
        <v>458</v>
      </c>
      <c r="D23" s="322">
        <v>400</v>
      </c>
      <c r="E23" s="74">
        <v>710125997.96249998</v>
      </c>
      <c r="F23" s="438">
        <v>200</v>
      </c>
      <c r="G23" s="74">
        <v>531679103</v>
      </c>
      <c r="H23" s="309">
        <v>0</v>
      </c>
      <c r="I23" s="74">
        <v>212364591</v>
      </c>
      <c r="J23" s="399">
        <v>0</v>
      </c>
      <c r="K23" s="247">
        <v>198668508</v>
      </c>
      <c r="L23" s="310">
        <v>200</v>
      </c>
      <c r="M23" s="586">
        <v>227193657</v>
      </c>
      <c r="N23" s="399">
        <v>200</v>
      </c>
      <c r="O23" s="74">
        <v>202879535</v>
      </c>
      <c r="P23" s="310">
        <v>100</v>
      </c>
      <c r="Q23" s="74">
        <v>140981019</v>
      </c>
      <c r="R23" s="247">
        <v>0</v>
      </c>
      <c r="S23" s="74">
        <v>130131060</v>
      </c>
      <c r="T23" s="310">
        <v>100</v>
      </c>
      <c r="U23" s="74">
        <v>129586730.96250001</v>
      </c>
      <c r="V23" s="73">
        <v>0</v>
      </c>
      <c r="W23" s="260">
        <v>0</v>
      </c>
    </row>
    <row r="24" spans="1:26" ht="68.25" customHeight="1">
      <c r="A24" s="348" t="s">
        <v>530</v>
      </c>
      <c r="B24" s="258" t="s">
        <v>187</v>
      </c>
      <c r="C24" s="223" t="s">
        <v>458</v>
      </c>
      <c r="D24" s="322">
        <v>100</v>
      </c>
      <c r="E24" s="74">
        <v>1348679618.7574999</v>
      </c>
      <c r="F24" s="438">
        <v>37</v>
      </c>
      <c r="G24" s="74">
        <v>686182065</v>
      </c>
      <c r="H24" s="309">
        <v>0</v>
      </c>
      <c r="I24" s="74">
        <v>417414361</v>
      </c>
      <c r="J24" s="399">
        <v>0</v>
      </c>
      <c r="K24" s="247">
        <v>402061124</v>
      </c>
      <c r="L24" s="310">
        <v>50</v>
      </c>
      <c r="M24" s="586">
        <v>223072583</v>
      </c>
      <c r="N24" s="399">
        <v>37</v>
      </c>
      <c r="O24" s="74">
        <v>191952110</v>
      </c>
      <c r="P24" s="310">
        <v>30</v>
      </c>
      <c r="Q24" s="74">
        <v>462255152</v>
      </c>
      <c r="R24" s="247">
        <v>0</v>
      </c>
      <c r="S24" s="74">
        <v>92168831</v>
      </c>
      <c r="T24" s="310">
        <v>20</v>
      </c>
      <c r="U24" s="74">
        <v>245937522.75750002</v>
      </c>
      <c r="V24" s="73">
        <v>0</v>
      </c>
      <c r="W24" s="260">
        <v>0</v>
      </c>
    </row>
    <row r="25" spans="1:26" ht="68.25" customHeight="1">
      <c r="A25" s="348" t="s">
        <v>364</v>
      </c>
      <c r="B25" s="258" t="s">
        <v>187</v>
      </c>
      <c r="C25" s="286" t="s">
        <v>458</v>
      </c>
      <c r="D25" s="322">
        <v>489</v>
      </c>
      <c r="E25" s="74">
        <v>454909766.03000003</v>
      </c>
      <c r="F25" s="74">
        <v>222</v>
      </c>
      <c r="G25" s="74">
        <v>252102814</v>
      </c>
      <c r="H25" s="309">
        <v>46</v>
      </c>
      <c r="I25" s="74">
        <v>154147067</v>
      </c>
      <c r="J25" s="399">
        <v>46</v>
      </c>
      <c r="K25" s="247">
        <v>154146824</v>
      </c>
      <c r="L25" s="310">
        <v>100</v>
      </c>
      <c r="M25" s="586">
        <v>98088332</v>
      </c>
      <c r="N25" s="399">
        <v>100</v>
      </c>
      <c r="O25" s="74">
        <v>97955990</v>
      </c>
      <c r="P25" s="310">
        <v>202</v>
      </c>
      <c r="Q25" s="74">
        <v>94531981</v>
      </c>
      <c r="R25" s="247">
        <v>76</v>
      </c>
      <c r="S25" s="74">
        <v>0</v>
      </c>
      <c r="T25" s="310">
        <v>141</v>
      </c>
      <c r="U25" s="74">
        <v>108142386.03000002</v>
      </c>
      <c r="V25" s="73">
        <v>0</v>
      </c>
      <c r="W25" s="260">
        <v>0</v>
      </c>
    </row>
    <row r="26" spans="1:26" ht="68.25" customHeight="1">
      <c r="A26" s="348" t="s">
        <v>513</v>
      </c>
      <c r="B26" s="258" t="s">
        <v>187</v>
      </c>
      <c r="C26" s="286" t="s">
        <v>458</v>
      </c>
      <c r="D26" s="322">
        <v>4963</v>
      </c>
      <c r="E26" s="74">
        <v>6747797647</v>
      </c>
      <c r="F26" s="74">
        <v>13307</v>
      </c>
      <c r="G26" s="74">
        <v>5411633810</v>
      </c>
      <c r="H26" s="309">
        <v>2500</v>
      </c>
      <c r="I26" s="74">
        <v>2886116492</v>
      </c>
      <c r="J26" s="399">
        <v>9463</v>
      </c>
      <c r="K26" s="247">
        <v>2841461229</v>
      </c>
      <c r="L26" s="310">
        <v>1463</v>
      </c>
      <c r="M26" s="586">
        <v>3151895283</v>
      </c>
      <c r="N26" s="399">
        <v>3844</v>
      </c>
      <c r="O26" s="74">
        <v>2570172581</v>
      </c>
      <c r="P26" s="310">
        <v>500</v>
      </c>
      <c r="Q26" s="74">
        <v>394785872</v>
      </c>
      <c r="R26" s="247">
        <v>0</v>
      </c>
      <c r="S26" s="74">
        <v>0</v>
      </c>
      <c r="T26" s="310">
        <v>500</v>
      </c>
      <c r="U26" s="74">
        <v>315000000</v>
      </c>
      <c r="V26" s="73"/>
      <c r="W26" s="260"/>
    </row>
    <row r="27" spans="1:26" ht="68.25" customHeight="1">
      <c r="A27" s="348" t="s">
        <v>367</v>
      </c>
      <c r="B27" s="258" t="s">
        <v>187</v>
      </c>
      <c r="C27" s="285" t="s">
        <v>458</v>
      </c>
      <c r="D27" s="322">
        <v>14536</v>
      </c>
      <c r="E27" s="74">
        <v>5014207935</v>
      </c>
      <c r="F27" s="74">
        <v>7878</v>
      </c>
      <c r="G27" s="74">
        <v>3013788435</v>
      </c>
      <c r="H27" s="309">
        <v>863</v>
      </c>
      <c r="I27" s="74">
        <v>1434050660</v>
      </c>
      <c r="J27" s="399">
        <v>863</v>
      </c>
      <c r="K27" s="247">
        <v>1417995125</v>
      </c>
      <c r="L27" s="310">
        <v>3450</v>
      </c>
      <c r="M27" s="586">
        <v>1504390865</v>
      </c>
      <c r="N27" s="399">
        <v>3450</v>
      </c>
      <c r="O27" s="74">
        <v>1504381552</v>
      </c>
      <c r="P27" s="310">
        <v>8260</v>
      </c>
      <c r="Q27" s="74">
        <v>1550766410</v>
      </c>
      <c r="R27" s="247">
        <v>3565</v>
      </c>
      <c r="S27" s="74">
        <v>91411758</v>
      </c>
      <c r="T27" s="310">
        <v>1963</v>
      </c>
      <c r="U27" s="74">
        <v>525000000</v>
      </c>
      <c r="V27" s="73">
        <v>0</v>
      </c>
      <c r="W27" s="260">
        <v>0</v>
      </c>
    </row>
    <row r="28" spans="1:26" ht="54" customHeight="1">
      <c r="A28" s="376" t="s">
        <v>365</v>
      </c>
      <c r="B28" s="258" t="s">
        <v>187</v>
      </c>
      <c r="C28" s="285" t="s">
        <v>458</v>
      </c>
      <c r="D28" s="322">
        <v>1100</v>
      </c>
      <c r="E28" s="74">
        <v>1114926000</v>
      </c>
      <c r="F28" s="74">
        <v>550</v>
      </c>
      <c r="G28" s="74">
        <v>403648160</v>
      </c>
      <c r="H28" s="309">
        <v>250</v>
      </c>
      <c r="I28" s="74">
        <v>64256000</v>
      </c>
      <c r="J28" s="445">
        <v>250</v>
      </c>
      <c r="K28" s="247">
        <v>64256000</v>
      </c>
      <c r="L28" s="310">
        <v>300</v>
      </c>
      <c r="M28" s="586">
        <v>339760000</v>
      </c>
      <c r="N28" s="399">
        <v>300</v>
      </c>
      <c r="O28" s="74">
        <v>339392160</v>
      </c>
      <c r="P28" s="310">
        <v>350</v>
      </c>
      <c r="Q28" s="74">
        <v>500910000</v>
      </c>
      <c r="R28" s="247">
        <v>0</v>
      </c>
      <c r="S28" s="74">
        <v>0</v>
      </c>
      <c r="T28" s="310">
        <v>200</v>
      </c>
      <c r="U28" s="74">
        <v>210000000</v>
      </c>
      <c r="V28" s="73">
        <v>0</v>
      </c>
      <c r="W28" s="260">
        <v>0</v>
      </c>
      <c r="X28" s="569"/>
    </row>
    <row r="29" spans="1:26" ht="46.5" customHeight="1">
      <c r="A29" s="347" t="s">
        <v>484</v>
      </c>
      <c r="B29" s="250" t="s">
        <v>189</v>
      </c>
      <c r="C29" s="214" t="s">
        <v>407</v>
      </c>
      <c r="D29" s="287">
        <v>100</v>
      </c>
      <c r="E29" s="74">
        <v>0</v>
      </c>
      <c r="F29" s="287">
        <v>17.5</v>
      </c>
      <c r="G29" s="74">
        <v>0</v>
      </c>
      <c r="H29" s="309">
        <v>10</v>
      </c>
      <c r="I29" s="213">
        <v>0</v>
      </c>
      <c r="J29" s="399">
        <v>10</v>
      </c>
      <c r="K29" s="355">
        <v>0</v>
      </c>
      <c r="L29" s="310">
        <v>30</v>
      </c>
      <c r="M29" s="586">
        <v>0</v>
      </c>
      <c r="N29" s="399">
        <v>30</v>
      </c>
      <c r="O29" s="74">
        <v>0</v>
      </c>
      <c r="P29" s="310">
        <v>30</v>
      </c>
      <c r="Q29" s="74">
        <v>0</v>
      </c>
      <c r="R29" s="247">
        <v>30</v>
      </c>
      <c r="S29" s="74">
        <v>0</v>
      </c>
      <c r="T29" s="310">
        <v>30</v>
      </c>
      <c r="U29" s="74">
        <v>0</v>
      </c>
      <c r="V29" s="73">
        <v>0</v>
      </c>
      <c r="W29" s="260">
        <v>0</v>
      </c>
    </row>
    <row r="30" spans="1:26" ht="36">
      <c r="A30" s="349" t="s">
        <v>537</v>
      </c>
      <c r="B30" s="225"/>
      <c r="C30" s="226"/>
      <c r="D30" s="221"/>
      <c r="E30" s="220">
        <v>6427078584.4865799</v>
      </c>
      <c r="F30" s="221"/>
      <c r="G30" s="220">
        <v>4991428545</v>
      </c>
      <c r="H30" s="310"/>
      <c r="I30" s="220">
        <v>1877233369</v>
      </c>
      <c r="J30" s="405"/>
      <c r="K30" s="356">
        <v>1877233207</v>
      </c>
      <c r="L30" s="310"/>
      <c r="M30" s="231">
        <v>1854151780</v>
      </c>
      <c r="N30" s="221"/>
      <c r="O30" s="220">
        <v>1854132109</v>
      </c>
      <c r="P30" s="319"/>
      <c r="Q30" s="220">
        <v>1392011890.4865797</v>
      </c>
      <c r="R30" s="356"/>
      <c r="S30" s="220">
        <v>1260063229</v>
      </c>
      <c r="T30" s="310"/>
      <c r="U30" s="220">
        <v>1303681545</v>
      </c>
      <c r="V30" s="265"/>
      <c r="W30" s="261">
        <v>0</v>
      </c>
      <c r="X30" s="569"/>
      <c r="Z30" s="569"/>
    </row>
    <row r="31" spans="1:26" ht="54" customHeight="1">
      <c r="A31" s="347" t="s">
        <v>380</v>
      </c>
      <c r="B31" s="215" t="s">
        <v>189</v>
      </c>
      <c r="C31" s="212" t="s">
        <v>381</v>
      </c>
      <c r="D31" s="287">
        <v>1</v>
      </c>
      <c r="E31" s="74">
        <v>5749969885.9877996</v>
      </c>
      <c r="F31" s="598">
        <v>0.6875</v>
      </c>
      <c r="G31" s="74">
        <v>4546788341</v>
      </c>
      <c r="H31" s="307">
        <v>1</v>
      </c>
      <c r="I31" s="213">
        <v>1569912321</v>
      </c>
      <c r="J31" s="399">
        <v>1</v>
      </c>
      <c r="K31" s="355">
        <v>1569912321</v>
      </c>
      <c r="L31" s="310">
        <v>1</v>
      </c>
      <c r="M31" s="586">
        <v>1723977897</v>
      </c>
      <c r="N31" s="399">
        <v>1</v>
      </c>
      <c r="O31" s="74">
        <v>1723977897</v>
      </c>
      <c r="P31" s="310">
        <v>1</v>
      </c>
      <c r="Q31" s="74">
        <v>1252898122.9877999</v>
      </c>
      <c r="R31" s="761">
        <v>0.75</v>
      </c>
      <c r="S31" s="74">
        <v>1252898123</v>
      </c>
      <c r="T31" s="310">
        <v>1</v>
      </c>
      <c r="U31" s="74">
        <v>1203181545</v>
      </c>
      <c r="V31" s="73">
        <v>0</v>
      </c>
      <c r="W31" s="260">
        <v>0</v>
      </c>
      <c r="X31" s="569"/>
      <c r="Z31" s="569"/>
    </row>
    <row r="32" spans="1:26" ht="69" customHeight="1">
      <c r="A32" s="347" t="s">
        <v>485</v>
      </c>
      <c r="B32" s="215" t="s">
        <v>189</v>
      </c>
      <c r="C32" s="212" t="s">
        <v>517</v>
      </c>
      <c r="D32" s="287">
        <v>1</v>
      </c>
      <c r="E32" s="74">
        <v>677108698.49877977</v>
      </c>
      <c r="F32" s="598">
        <v>0.5</v>
      </c>
      <c r="G32" s="74">
        <v>444640204</v>
      </c>
      <c r="H32" s="307">
        <v>1</v>
      </c>
      <c r="I32" s="213">
        <v>307321048</v>
      </c>
      <c r="J32" s="399">
        <v>1</v>
      </c>
      <c r="K32" s="355">
        <v>307320886</v>
      </c>
      <c r="L32" s="310">
        <v>1</v>
      </c>
      <c r="M32" s="586">
        <v>130173883</v>
      </c>
      <c r="N32" s="399">
        <v>1</v>
      </c>
      <c r="O32" s="74">
        <v>130154212</v>
      </c>
      <c r="P32" s="310">
        <v>1</v>
      </c>
      <c r="Q32" s="74">
        <v>139113767.49877983</v>
      </c>
      <c r="R32" s="247">
        <v>0</v>
      </c>
      <c r="S32" s="74">
        <v>7165106</v>
      </c>
      <c r="T32" s="310">
        <v>1</v>
      </c>
      <c r="U32" s="74">
        <v>100499999.99999999</v>
      </c>
      <c r="V32" s="73">
        <v>0</v>
      </c>
      <c r="W32" s="260">
        <v>0</v>
      </c>
      <c r="X32" s="569"/>
    </row>
    <row r="33" spans="1:26" ht="46.5" customHeight="1">
      <c r="A33" s="288" t="s">
        <v>486</v>
      </c>
      <c r="B33" s="229"/>
      <c r="C33" s="210"/>
      <c r="D33" s="230"/>
      <c r="E33" s="231">
        <v>9088134074.1000004</v>
      </c>
      <c r="F33" s="230"/>
      <c r="G33" s="231">
        <v>5860607427.7159996</v>
      </c>
      <c r="H33" s="311">
        <v>0</v>
      </c>
      <c r="I33" s="231">
        <v>1985679556</v>
      </c>
      <c r="J33" s="405"/>
      <c r="K33" s="230">
        <v>1947426231</v>
      </c>
      <c r="L33" s="231"/>
      <c r="M33" s="231">
        <v>2239437028</v>
      </c>
      <c r="N33" s="231"/>
      <c r="O33" s="231">
        <v>2000649744.3199999</v>
      </c>
      <c r="P33" s="231"/>
      <c r="Q33" s="231">
        <v>2945436111.0999999</v>
      </c>
      <c r="R33" s="230"/>
      <c r="S33" s="231">
        <v>1912531452.3959999</v>
      </c>
      <c r="T33" s="231"/>
      <c r="U33" s="231">
        <v>1917581379</v>
      </c>
      <c r="V33" s="231"/>
      <c r="W33" s="377">
        <v>0</v>
      </c>
      <c r="X33" s="569"/>
    </row>
    <row r="34" spans="1:26" ht="44.25" customHeight="1">
      <c r="A34" s="350" t="s">
        <v>509</v>
      </c>
      <c r="B34" s="232"/>
      <c r="C34" s="226"/>
      <c r="D34" s="233"/>
      <c r="E34" s="220">
        <v>2946034364.0999999</v>
      </c>
      <c r="F34" s="221"/>
      <c r="G34" s="220">
        <v>2450341361.3959999</v>
      </c>
      <c r="H34" s="312">
        <v>0</v>
      </c>
      <c r="I34" s="220">
        <v>323895252</v>
      </c>
      <c r="J34" s="405"/>
      <c r="K34" s="356">
        <v>300920390</v>
      </c>
      <c r="L34" s="221">
        <v>0</v>
      </c>
      <c r="M34" s="231">
        <v>781000000</v>
      </c>
      <c r="N34" s="221">
        <v>0</v>
      </c>
      <c r="O34" s="220">
        <v>774695167</v>
      </c>
      <c r="P34" s="220">
        <v>0</v>
      </c>
      <c r="Q34" s="220">
        <v>1541139112.0999999</v>
      </c>
      <c r="R34" s="356">
        <v>0</v>
      </c>
      <c r="S34" s="220">
        <v>1374725804.3959999</v>
      </c>
      <c r="T34" s="221"/>
      <c r="U34" s="231">
        <v>300000000</v>
      </c>
      <c r="V34" s="265"/>
      <c r="W34" s="375">
        <v>0</v>
      </c>
      <c r="X34" s="569"/>
      <c r="Z34" s="569"/>
    </row>
    <row r="35" spans="1:26" ht="113.25" customHeight="1">
      <c r="A35" s="289" t="s">
        <v>487</v>
      </c>
      <c r="B35" s="215" t="s">
        <v>191</v>
      </c>
      <c r="C35" s="247" t="s">
        <v>1</v>
      </c>
      <c r="D35" s="287">
        <v>100</v>
      </c>
      <c r="E35" s="74">
        <v>0</v>
      </c>
      <c r="F35" s="74">
        <v>53</v>
      </c>
      <c r="G35" s="74">
        <v>0</v>
      </c>
      <c r="H35" s="307">
        <v>15</v>
      </c>
      <c r="I35" s="213">
        <v>0</v>
      </c>
      <c r="J35" s="399">
        <v>15</v>
      </c>
      <c r="K35" s="355">
        <v>0</v>
      </c>
      <c r="L35" s="310">
        <v>0</v>
      </c>
      <c r="M35" s="586">
        <v>0</v>
      </c>
      <c r="N35" s="399">
        <v>0</v>
      </c>
      <c r="O35" s="74">
        <v>0</v>
      </c>
      <c r="P35" s="310">
        <v>75</v>
      </c>
      <c r="Q35" s="74">
        <v>0</v>
      </c>
      <c r="R35" s="247">
        <v>38</v>
      </c>
      <c r="S35" s="74">
        <v>0</v>
      </c>
      <c r="T35" s="310">
        <v>10</v>
      </c>
      <c r="U35" s="74">
        <v>0</v>
      </c>
      <c r="V35" s="73">
        <v>0</v>
      </c>
      <c r="W35" s="260">
        <v>0</v>
      </c>
      <c r="X35" s="569">
        <v>15</v>
      </c>
      <c r="Z35" s="569"/>
    </row>
    <row r="36" spans="1:26" ht="88.5" customHeight="1">
      <c r="A36" s="378" t="s">
        <v>386</v>
      </c>
      <c r="B36" s="215" t="s">
        <v>187</v>
      </c>
      <c r="C36" s="285" t="s">
        <v>458</v>
      </c>
      <c r="D36" s="287">
        <v>220048</v>
      </c>
      <c r="E36" s="74">
        <v>1454726896.0999999</v>
      </c>
      <c r="F36" s="74">
        <v>94526.36</v>
      </c>
      <c r="G36" s="74">
        <v>1364759378</v>
      </c>
      <c r="H36" s="309">
        <v>32894</v>
      </c>
      <c r="I36" s="213">
        <v>153110000</v>
      </c>
      <c r="J36" s="434">
        <v>33160.36</v>
      </c>
      <c r="K36" s="355">
        <v>134742824</v>
      </c>
      <c r="L36" s="310">
        <v>0</v>
      </c>
      <c r="M36" s="586">
        <v>518460040</v>
      </c>
      <c r="N36" s="399">
        <v>0</v>
      </c>
      <c r="O36" s="74">
        <v>512169451</v>
      </c>
      <c r="P36" s="310">
        <v>165455</v>
      </c>
      <c r="Q36" s="74">
        <v>719279932.10000002</v>
      </c>
      <c r="R36" s="247">
        <v>61366</v>
      </c>
      <c r="S36" s="74">
        <v>717847103</v>
      </c>
      <c r="T36" s="310">
        <v>21699</v>
      </c>
      <c r="U36" s="269">
        <v>63876924</v>
      </c>
      <c r="V36" s="73">
        <v>0</v>
      </c>
      <c r="W36" s="260">
        <v>0</v>
      </c>
      <c r="X36" s="569">
        <v>37.089238765827567</v>
      </c>
    </row>
    <row r="37" spans="1:26" ht="88.5" customHeight="1">
      <c r="A37" s="650" t="s">
        <v>538</v>
      </c>
      <c r="B37" s="215" t="s">
        <v>189</v>
      </c>
      <c r="C37" s="247" t="s">
        <v>492</v>
      </c>
      <c r="D37" s="287">
        <v>33.333333333333336</v>
      </c>
      <c r="E37" s="74">
        <v>49279933</v>
      </c>
      <c r="F37" s="287">
        <v>11.666666666666666</v>
      </c>
      <c r="G37" s="74">
        <v>49279933.395999998</v>
      </c>
      <c r="H37" s="320" t="s">
        <v>523</v>
      </c>
      <c r="I37" s="74">
        <v>0</v>
      </c>
      <c r="J37" s="320" t="s">
        <v>523</v>
      </c>
      <c r="K37" s="247">
        <v>0</v>
      </c>
      <c r="L37" s="310">
        <v>20</v>
      </c>
      <c r="M37" s="586">
        <v>0</v>
      </c>
      <c r="N37" s="399">
        <v>20</v>
      </c>
      <c r="O37" s="238">
        <v>0</v>
      </c>
      <c r="P37" s="310">
        <v>30</v>
      </c>
      <c r="Q37" s="74">
        <v>49279933</v>
      </c>
      <c r="R37" s="247">
        <v>15</v>
      </c>
      <c r="S37" s="74">
        <v>49279933.395999998</v>
      </c>
      <c r="T37" s="310">
        <v>50</v>
      </c>
      <c r="U37" s="269"/>
      <c r="V37" s="73">
        <v>0</v>
      </c>
      <c r="W37" s="260">
        <v>0</v>
      </c>
      <c r="X37" s="569"/>
    </row>
    <row r="38" spans="1:26" ht="61.5" customHeight="1">
      <c r="A38" s="378" t="s">
        <v>388</v>
      </c>
      <c r="B38" s="227" t="s">
        <v>187</v>
      </c>
      <c r="C38" s="212" t="s">
        <v>514</v>
      </c>
      <c r="D38" s="287">
        <v>120</v>
      </c>
      <c r="E38" s="74">
        <v>270564003</v>
      </c>
      <c r="F38" s="74">
        <v>75</v>
      </c>
      <c r="G38" s="74">
        <v>121980811</v>
      </c>
      <c r="H38" s="307">
        <v>30</v>
      </c>
      <c r="I38" s="74">
        <v>50638283</v>
      </c>
      <c r="J38" s="399">
        <v>30</v>
      </c>
      <c r="K38" s="355">
        <v>46680811</v>
      </c>
      <c r="L38" s="310">
        <v>30</v>
      </c>
      <c r="M38" s="586">
        <v>47188000</v>
      </c>
      <c r="N38" s="399">
        <v>30</v>
      </c>
      <c r="O38" s="74">
        <v>47188000</v>
      </c>
      <c r="P38" s="310">
        <v>30</v>
      </c>
      <c r="Q38" s="74">
        <v>92737720</v>
      </c>
      <c r="R38" s="247">
        <v>15</v>
      </c>
      <c r="S38" s="74">
        <v>28112000</v>
      </c>
      <c r="T38" s="310">
        <v>30</v>
      </c>
      <c r="U38" s="74">
        <v>80000000</v>
      </c>
      <c r="V38" s="270">
        <v>0</v>
      </c>
      <c r="W38" s="260">
        <v>0</v>
      </c>
      <c r="X38" s="569"/>
    </row>
    <row r="39" spans="1:26" ht="61.5" customHeight="1">
      <c r="A39" s="378" t="s">
        <v>389</v>
      </c>
      <c r="B39" s="215" t="s">
        <v>189</v>
      </c>
      <c r="C39" s="290" t="s">
        <v>190</v>
      </c>
      <c r="D39" s="287">
        <v>3</v>
      </c>
      <c r="E39" s="74">
        <v>117511499</v>
      </c>
      <c r="F39" s="287">
        <v>2.25</v>
      </c>
      <c r="G39" s="74">
        <v>50200000</v>
      </c>
      <c r="H39" s="307">
        <v>3</v>
      </c>
      <c r="I39" s="213">
        <v>35140000</v>
      </c>
      <c r="J39" s="399">
        <v>3</v>
      </c>
      <c r="K39" s="355">
        <v>35140000</v>
      </c>
      <c r="L39" s="310">
        <v>3</v>
      </c>
      <c r="M39" s="586">
        <v>15060000</v>
      </c>
      <c r="N39" s="434">
        <v>3</v>
      </c>
      <c r="O39" s="74">
        <v>15060000</v>
      </c>
      <c r="P39" s="310">
        <v>3</v>
      </c>
      <c r="Q39" s="74">
        <v>67311499</v>
      </c>
      <c r="R39" s="247">
        <v>3</v>
      </c>
      <c r="S39" s="74">
        <v>0</v>
      </c>
      <c r="T39" s="310">
        <v>3</v>
      </c>
      <c r="U39" s="74">
        <v>0</v>
      </c>
      <c r="V39" s="73">
        <v>0</v>
      </c>
      <c r="W39" s="260">
        <v>0</v>
      </c>
      <c r="X39" s="569"/>
    </row>
    <row r="40" spans="1:26" ht="61.5" customHeight="1">
      <c r="A40" s="378" t="s">
        <v>526</v>
      </c>
      <c r="B40" s="227" t="s">
        <v>187</v>
      </c>
      <c r="C40" s="212" t="s">
        <v>527</v>
      </c>
      <c r="D40" s="287">
        <v>7</v>
      </c>
      <c r="E40" s="74">
        <v>899203501</v>
      </c>
      <c r="F40" s="74">
        <v>3.75</v>
      </c>
      <c r="G40" s="74">
        <v>768574729</v>
      </c>
      <c r="H40" s="307">
        <v>1</v>
      </c>
      <c r="I40" s="74">
        <v>49196000</v>
      </c>
      <c r="J40" s="399">
        <v>1</v>
      </c>
      <c r="K40" s="247">
        <v>49194345</v>
      </c>
      <c r="L40" s="310">
        <v>2</v>
      </c>
      <c r="M40" s="586">
        <v>139907860</v>
      </c>
      <c r="N40" s="399">
        <v>2</v>
      </c>
      <c r="O40" s="74">
        <v>139893616</v>
      </c>
      <c r="P40" s="310">
        <v>2</v>
      </c>
      <c r="Q40" s="74">
        <v>580099641</v>
      </c>
      <c r="R40" s="761">
        <v>0.75</v>
      </c>
      <c r="S40" s="74">
        <v>579486768</v>
      </c>
      <c r="T40" s="310">
        <v>2</v>
      </c>
      <c r="U40" s="74">
        <v>130000000</v>
      </c>
      <c r="V40" s="270">
        <v>0</v>
      </c>
      <c r="W40" s="260">
        <v>0</v>
      </c>
      <c r="X40" s="569"/>
    </row>
    <row r="41" spans="1:26" ht="58.5" customHeight="1">
      <c r="A41" s="374" t="s">
        <v>539</v>
      </c>
      <c r="B41" s="227" t="s">
        <v>187</v>
      </c>
      <c r="C41" s="212" t="s">
        <v>1</v>
      </c>
      <c r="D41" s="584">
        <v>100</v>
      </c>
      <c r="E41" s="74">
        <v>0</v>
      </c>
      <c r="F41" s="287">
        <v>8.25</v>
      </c>
      <c r="G41" s="74">
        <v>0</v>
      </c>
      <c r="H41" s="307">
        <v>0</v>
      </c>
      <c r="I41" s="213">
        <v>0</v>
      </c>
      <c r="J41" s="399">
        <v>0</v>
      </c>
      <c r="K41" s="355">
        <v>0</v>
      </c>
      <c r="L41" s="310">
        <v>33</v>
      </c>
      <c r="M41" s="586">
        <v>0</v>
      </c>
      <c r="N41" s="600">
        <v>33</v>
      </c>
      <c r="O41" s="74">
        <v>0</v>
      </c>
      <c r="P41" s="310">
        <v>66</v>
      </c>
      <c r="Q41" s="74">
        <v>0</v>
      </c>
      <c r="R41" s="247">
        <v>0</v>
      </c>
      <c r="S41" s="74">
        <v>0</v>
      </c>
      <c r="T41" s="310">
        <v>0</v>
      </c>
      <c r="U41" s="74">
        <v>0</v>
      </c>
      <c r="V41" s="73">
        <v>0</v>
      </c>
      <c r="W41" s="260">
        <v>0</v>
      </c>
      <c r="X41" s="569"/>
    </row>
    <row r="42" spans="1:26" ht="43.5" customHeight="1">
      <c r="A42" s="371" t="s">
        <v>390</v>
      </c>
      <c r="B42" s="227" t="s">
        <v>187</v>
      </c>
      <c r="C42" s="212" t="s">
        <v>133</v>
      </c>
      <c r="D42" s="287">
        <v>3</v>
      </c>
      <c r="E42" s="74">
        <v>36144000</v>
      </c>
      <c r="F42" s="74">
        <v>0</v>
      </c>
      <c r="G42" s="74">
        <v>36144000</v>
      </c>
      <c r="H42" s="307">
        <v>0</v>
      </c>
      <c r="I42" s="213">
        <v>0</v>
      </c>
      <c r="J42" s="399">
        <v>0</v>
      </c>
      <c r="K42" s="355">
        <v>0</v>
      </c>
      <c r="L42" s="310">
        <v>0</v>
      </c>
      <c r="M42" s="586">
        <v>36144000</v>
      </c>
      <c r="N42" s="608">
        <v>0</v>
      </c>
      <c r="O42" s="74">
        <v>36144000</v>
      </c>
      <c r="P42" s="310">
        <v>3</v>
      </c>
      <c r="Q42" s="74">
        <v>0</v>
      </c>
      <c r="R42" s="247">
        <v>0</v>
      </c>
      <c r="S42" s="74">
        <v>0</v>
      </c>
      <c r="T42" s="310">
        <v>0</v>
      </c>
      <c r="U42" s="74">
        <v>0</v>
      </c>
      <c r="V42" s="73">
        <v>0</v>
      </c>
      <c r="W42" s="260">
        <v>0</v>
      </c>
      <c r="X42" s="569"/>
    </row>
    <row r="43" spans="1:26" ht="43.5" customHeight="1">
      <c r="A43" s="374" t="s">
        <v>385</v>
      </c>
      <c r="B43" s="227" t="s">
        <v>189</v>
      </c>
      <c r="C43" s="212" t="s">
        <v>1</v>
      </c>
      <c r="D43" s="584">
        <v>100</v>
      </c>
      <c r="E43" s="74">
        <v>0</v>
      </c>
      <c r="F43" s="287">
        <v>68.75</v>
      </c>
      <c r="G43" s="74">
        <v>0</v>
      </c>
      <c r="H43" s="307">
        <v>100</v>
      </c>
      <c r="I43" s="213">
        <v>0</v>
      </c>
      <c r="J43" s="399">
        <v>100</v>
      </c>
      <c r="K43" s="355">
        <v>0</v>
      </c>
      <c r="L43" s="310">
        <v>100</v>
      </c>
      <c r="M43" s="586">
        <v>0</v>
      </c>
      <c r="N43" s="399">
        <v>100</v>
      </c>
      <c r="O43" s="74">
        <v>0</v>
      </c>
      <c r="P43" s="310">
        <v>100</v>
      </c>
      <c r="Q43" s="74">
        <v>0</v>
      </c>
      <c r="R43" s="762">
        <v>75</v>
      </c>
      <c r="S43" s="74">
        <v>0</v>
      </c>
      <c r="T43" s="310">
        <v>100</v>
      </c>
      <c r="U43" s="74">
        <v>0</v>
      </c>
      <c r="V43" s="73">
        <v>0</v>
      </c>
      <c r="W43" s="260">
        <v>0</v>
      </c>
      <c r="X43" s="569"/>
    </row>
    <row r="44" spans="1:26" ht="43.5" customHeight="1">
      <c r="A44" s="371" t="s">
        <v>391</v>
      </c>
      <c r="B44" s="227" t="s">
        <v>189</v>
      </c>
      <c r="C44" s="212" t="s">
        <v>392</v>
      </c>
      <c r="D44" s="287">
        <v>1</v>
      </c>
      <c r="E44" s="74">
        <v>37209427</v>
      </c>
      <c r="F44" s="287">
        <v>0.6875</v>
      </c>
      <c r="G44" s="74">
        <v>4779040</v>
      </c>
      <c r="H44" s="307">
        <v>1</v>
      </c>
      <c r="I44" s="213">
        <v>0</v>
      </c>
      <c r="J44" s="431">
        <v>1</v>
      </c>
      <c r="K44" s="355">
        <v>0</v>
      </c>
      <c r="L44" s="310">
        <v>1</v>
      </c>
      <c r="M44" s="586">
        <v>4779040</v>
      </c>
      <c r="N44" s="399">
        <v>1</v>
      </c>
      <c r="O44" s="74">
        <v>4779040</v>
      </c>
      <c r="P44" s="310">
        <v>1</v>
      </c>
      <c r="Q44" s="74">
        <v>32430387</v>
      </c>
      <c r="R44" s="767">
        <v>0.75</v>
      </c>
      <c r="S44" s="74">
        <v>0</v>
      </c>
      <c r="T44" s="310">
        <v>1</v>
      </c>
      <c r="U44" s="74">
        <v>0</v>
      </c>
      <c r="V44" s="73">
        <v>0</v>
      </c>
      <c r="W44" s="260">
        <v>0</v>
      </c>
      <c r="X44" s="569"/>
    </row>
    <row r="45" spans="1:26" ht="43.5" customHeight="1">
      <c r="A45" s="378" t="s">
        <v>519</v>
      </c>
      <c r="B45" s="330"/>
      <c r="C45" s="212" t="s">
        <v>520</v>
      </c>
      <c r="D45" s="332">
        <v>0</v>
      </c>
      <c r="E45" s="74">
        <v>81395105</v>
      </c>
      <c r="F45" s="74">
        <v>0</v>
      </c>
      <c r="G45" s="74">
        <v>54623470</v>
      </c>
      <c r="H45" s="307"/>
      <c r="I45" s="74">
        <v>35810969</v>
      </c>
      <c r="J45" s="406"/>
      <c r="K45" s="357">
        <v>35162410</v>
      </c>
      <c r="L45" s="312"/>
      <c r="M45" s="588">
        <v>19461060</v>
      </c>
      <c r="N45" s="406"/>
      <c r="O45" s="255">
        <v>19461060</v>
      </c>
      <c r="P45" s="312"/>
      <c r="Q45" s="255">
        <v>0</v>
      </c>
      <c r="R45" s="256">
        <v>0</v>
      </c>
      <c r="S45" s="255"/>
      <c r="T45" s="312"/>
      <c r="U45" s="255">
        <v>26123076</v>
      </c>
      <c r="V45" s="333"/>
      <c r="W45" s="334"/>
      <c r="X45" s="569"/>
    </row>
    <row r="46" spans="1:26" ht="75.75" customHeight="1">
      <c r="A46" s="345" t="s">
        <v>508</v>
      </c>
      <c r="B46" s="234"/>
      <c r="C46" s="235"/>
      <c r="D46" s="236"/>
      <c r="E46" s="237">
        <v>6142099710</v>
      </c>
      <c r="F46" s="221"/>
      <c r="G46" s="220">
        <v>3410266066.3199997</v>
      </c>
      <c r="H46" s="305"/>
      <c r="I46" s="220">
        <v>1661784304</v>
      </c>
      <c r="J46" s="407"/>
      <c r="K46" s="268">
        <v>1646505841</v>
      </c>
      <c r="L46" s="323"/>
      <c r="M46" s="564">
        <v>1458437028</v>
      </c>
      <c r="N46" s="237"/>
      <c r="O46" s="237">
        <v>1225954577.3199999</v>
      </c>
      <c r="P46" s="323"/>
      <c r="Q46" s="237">
        <v>1404296999</v>
      </c>
      <c r="R46" s="268"/>
      <c r="S46" s="237">
        <v>537805648</v>
      </c>
      <c r="T46" s="323"/>
      <c r="U46" s="237">
        <v>1617581379</v>
      </c>
      <c r="V46" s="264">
        <v>0</v>
      </c>
      <c r="W46" s="379">
        <v>0</v>
      </c>
      <c r="X46" s="569"/>
      <c r="Z46" s="569"/>
    </row>
    <row r="47" spans="1:26" ht="42.75" customHeight="1">
      <c r="A47" s="374" t="s">
        <v>393</v>
      </c>
      <c r="B47" s="291" t="s">
        <v>493</v>
      </c>
      <c r="C47" s="247" t="s">
        <v>1</v>
      </c>
      <c r="D47" s="287">
        <v>100</v>
      </c>
      <c r="E47" s="74">
        <v>0</v>
      </c>
      <c r="F47" s="287">
        <v>68.75</v>
      </c>
      <c r="G47" s="436">
        <v>0</v>
      </c>
      <c r="H47" s="346">
        <v>100</v>
      </c>
      <c r="J47" s="421">
        <v>100</v>
      </c>
      <c r="K47" s="247">
        <v>0</v>
      </c>
      <c r="L47" s="310">
        <v>100</v>
      </c>
      <c r="M47" s="586">
        <v>0</v>
      </c>
      <c r="N47" s="399">
        <v>100</v>
      </c>
      <c r="O47" s="238">
        <v>0</v>
      </c>
      <c r="P47" s="310">
        <v>100</v>
      </c>
      <c r="Q47" s="74">
        <v>0</v>
      </c>
      <c r="R47" s="762">
        <v>75</v>
      </c>
      <c r="S47" s="74">
        <v>0</v>
      </c>
      <c r="T47" s="310">
        <v>100</v>
      </c>
      <c r="U47" s="573">
        <v>0</v>
      </c>
      <c r="V47" s="73">
        <v>0</v>
      </c>
      <c r="W47" s="260">
        <v>0</v>
      </c>
      <c r="X47" s="569"/>
      <c r="Z47" s="569"/>
    </row>
    <row r="48" spans="1:26" ht="46.5" customHeight="1">
      <c r="A48" s="371" t="s">
        <v>528</v>
      </c>
      <c r="B48" s="291" t="s">
        <v>493</v>
      </c>
      <c r="C48" s="285" t="s">
        <v>458</v>
      </c>
      <c r="D48" s="287">
        <v>192128</v>
      </c>
      <c r="E48" s="74">
        <v>1896047382</v>
      </c>
      <c r="F48" s="584">
        <v>44222</v>
      </c>
      <c r="G48" s="436">
        <v>1623712197</v>
      </c>
      <c r="H48" s="320">
        <v>35140</v>
      </c>
      <c r="I48" s="74">
        <v>1418862043</v>
      </c>
      <c r="J48" s="421">
        <v>35140</v>
      </c>
      <c r="K48" s="247">
        <v>1413507357</v>
      </c>
      <c r="L48" s="310">
        <v>66787</v>
      </c>
      <c r="M48" s="586">
        <v>115460000</v>
      </c>
      <c r="N48" s="399">
        <v>66787</v>
      </c>
      <c r="O48" s="238">
        <v>72466080</v>
      </c>
      <c r="P48" s="310">
        <v>124595</v>
      </c>
      <c r="Q48" s="74">
        <v>164143960</v>
      </c>
      <c r="R48" s="762">
        <v>74961</v>
      </c>
      <c r="S48" s="74">
        <v>137738760</v>
      </c>
      <c r="T48" s="310">
        <v>192128</v>
      </c>
      <c r="U48" s="573">
        <v>197581379</v>
      </c>
      <c r="V48" s="73">
        <v>0</v>
      </c>
      <c r="W48" s="260">
        <v>0</v>
      </c>
      <c r="X48" s="569"/>
    </row>
    <row r="49" spans="1:31" ht="46.5" customHeight="1">
      <c r="A49" s="371" t="s">
        <v>529</v>
      </c>
      <c r="B49" s="291"/>
      <c r="C49" s="285" t="s">
        <v>458</v>
      </c>
      <c r="D49" s="287">
        <v>112666</v>
      </c>
      <c r="E49" s="74">
        <v>2834156540</v>
      </c>
      <c r="F49" s="584">
        <v>146723.66666666666</v>
      </c>
      <c r="G49" s="436">
        <v>1173248823.3199999</v>
      </c>
      <c r="H49" s="320">
        <v>186743</v>
      </c>
      <c r="I49" s="74"/>
      <c r="J49" s="421">
        <v>186743</v>
      </c>
      <c r="K49" s="247"/>
      <c r="L49" s="310">
        <v>137106</v>
      </c>
      <c r="M49" s="586">
        <v>978406730</v>
      </c>
      <c r="N49" s="399">
        <v>137106</v>
      </c>
      <c r="O49" s="74">
        <v>915531581.31999993</v>
      </c>
      <c r="P49" s="310">
        <v>114026</v>
      </c>
      <c r="Q49" s="74">
        <v>855749810</v>
      </c>
      <c r="R49" s="762">
        <v>116322</v>
      </c>
      <c r="S49" s="74">
        <v>257717242</v>
      </c>
      <c r="T49" s="310">
        <v>112666</v>
      </c>
      <c r="U49" s="573">
        <v>1000000000</v>
      </c>
      <c r="V49" s="73"/>
      <c r="W49" s="260"/>
      <c r="X49" s="569"/>
    </row>
    <row r="50" spans="1:31" ht="46.5" customHeight="1">
      <c r="A50" s="374" t="s">
        <v>394</v>
      </c>
      <c r="B50" s="291" t="s">
        <v>189</v>
      </c>
      <c r="C50" s="247" t="s">
        <v>1</v>
      </c>
      <c r="D50" s="247">
        <v>100</v>
      </c>
      <c r="E50" s="74">
        <v>0</v>
      </c>
      <c r="F50" s="584">
        <v>14.862500000000001</v>
      </c>
      <c r="G50" s="436">
        <v>0</v>
      </c>
      <c r="H50" s="320">
        <v>25</v>
      </c>
      <c r="I50" s="74">
        <v>0</v>
      </c>
      <c r="J50" s="421">
        <v>25</v>
      </c>
      <c r="K50" s="247">
        <v>0</v>
      </c>
      <c r="L50" s="310">
        <v>25</v>
      </c>
      <c r="M50" s="586">
        <v>0</v>
      </c>
      <c r="N50" s="644">
        <v>24.7</v>
      </c>
      <c r="O50" s="238">
        <v>0</v>
      </c>
      <c r="P50" s="310">
        <v>25</v>
      </c>
      <c r="Q50" s="74">
        <v>0</v>
      </c>
      <c r="R50" s="762">
        <v>9.75</v>
      </c>
      <c r="S50" s="74">
        <v>0</v>
      </c>
      <c r="T50" s="310">
        <v>25</v>
      </c>
      <c r="U50" s="573">
        <v>0</v>
      </c>
      <c r="V50" s="73">
        <v>0</v>
      </c>
      <c r="W50" s="260">
        <v>0</v>
      </c>
      <c r="X50" s="569">
        <v>18.25</v>
      </c>
    </row>
    <row r="51" spans="1:31" ht="42.75" customHeight="1">
      <c r="A51" s="371" t="s">
        <v>396</v>
      </c>
      <c r="B51" s="291" t="s">
        <v>189</v>
      </c>
      <c r="C51" s="212" t="s">
        <v>188</v>
      </c>
      <c r="D51" s="287">
        <v>267</v>
      </c>
      <c r="E51" s="74">
        <v>819508409</v>
      </c>
      <c r="F51" s="322">
        <v>125</v>
      </c>
      <c r="G51" s="436">
        <v>305950820</v>
      </c>
      <c r="H51" s="324">
        <v>192</v>
      </c>
      <c r="I51" s="74">
        <v>168042178</v>
      </c>
      <c r="J51" s="421">
        <v>192</v>
      </c>
      <c r="K51" s="247">
        <v>160448537</v>
      </c>
      <c r="L51" s="310">
        <v>217</v>
      </c>
      <c r="M51" s="586">
        <v>232236751</v>
      </c>
      <c r="N51" s="399">
        <v>214</v>
      </c>
      <c r="O51" s="238">
        <v>131044683</v>
      </c>
      <c r="P51" s="310">
        <v>242</v>
      </c>
      <c r="Q51" s="74">
        <v>179229480</v>
      </c>
      <c r="R51" s="762">
        <v>94</v>
      </c>
      <c r="S51" s="74">
        <v>14457600</v>
      </c>
      <c r="T51" s="310">
        <v>267</v>
      </c>
      <c r="U51" s="74">
        <v>240000000</v>
      </c>
      <c r="V51" s="271">
        <v>0</v>
      </c>
      <c r="W51" s="260">
        <v>0</v>
      </c>
      <c r="X51" s="569">
        <v>38.84297520661157</v>
      </c>
    </row>
    <row r="52" spans="1:31" ht="49.5" customHeight="1">
      <c r="A52" s="374" t="s">
        <v>395</v>
      </c>
      <c r="B52" s="227" t="s">
        <v>191</v>
      </c>
      <c r="C52" s="212" t="s">
        <v>180</v>
      </c>
      <c r="D52" s="287">
        <v>100</v>
      </c>
      <c r="E52" s="74">
        <v>0</v>
      </c>
      <c r="F52" s="74">
        <v>68.75</v>
      </c>
      <c r="G52" s="436">
        <v>0</v>
      </c>
      <c r="H52" s="307">
        <v>100</v>
      </c>
      <c r="I52" s="213">
        <v>0</v>
      </c>
      <c r="J52" s="399">
        <v>100</v>
      </c>
      <c r="K52" s="355">
        <v>0</v>
      </c>
      <c r="L52" s="310">
        <v>100</v>
      </c>
      <c r="M52" s="586">
        <v>0</v>
      </c>
      <c r="N52" s="434">
        <v>100</v>
      </c>
      <c r="O52" s="74">
        <v>0</v>
      </c>
      <c r="P52" s="310">
        <v>100</v>
      </c>
      <c r="Q52" s="74">
        <v>0</v>
      </c>
      <c r="R52" s="247">
        <v>75</v>
      </c>
      <c r="S52" s="74">
        <v>0</v>
      </c>
      <c r="T52" s="310">
        <v>100</v>
      </c>
      <c r="U52" s="74">
        <v>0</v>
      </c>
      <c r="V52" s="73">
        <v>0</v>
      </c>
      <c r="W52" s="260">
        <v>0</v>
      </c>
      <c r="X52" s="569">
        <v>75</v>
      </c>
    </row>
    <row r="53" spans="1:31" ht="41.25" customHeight="1">
      <c r="A53" s="371" t="s">
        <v>460</v>
      </c>
      <c r="B53" s="214" t="s">
        <v>189</v>
      </c>
      <c r="C53" s="214" t="s">
        <v>392</v>
      </c>
      <c r="D53" s="287">
        <v>4</v>
      </c>
      <c r="E53" s="74">
        <v>434169945</v>
      </c>
      <c r="F53" s="74">
        <v>2.75</v>
      </c>
      <c r="G53" s="436">
        <v>192659051</v>
      </c>
      <c r="H53" s="305">
        <v>4</v>
      </c>
      <c r="I53" s="335">
        <v>65978274</v>
      </c>
      <c r="J53" s="408">
        <v>4</v>
      </c>
      <c r="K53" s="247">
        <v>64018744</v>
      </c>
      <c r="L53" s="310">
        <v>4</v>
      </c>
      <c r="M53" s="586">
        <v>103719547</v>
      </c>
      <c r="N53" s="399">
        <v>4</v>
      </c>
      <c r="O53" s="74">
        <v>80107349</v>
      </c>
      <c r="P53" s="310">
        <v>4</v>
      </c>
      <c r="Q53" s="74">
        <v>114472124</v>
      </c>
      <c r="R53" s="247">
        <v>3</v>
      </c>
      <c r="S53" s="74">
        <v>48532958</v>
      </c>
      <c r="T53" s="310">
        <v>4</v>
      </c>
      <c r="U53" s="573">
        <v>150000000</v>
      </c>
      <c r="V53" s="73">
        <v>0</v>
      </c>
      <c r="W53" s="260">
        <v>0</v>
      </c>
      <c r="X53" s="569">
        <v>75</v>
      </c>
    </row>
    <row r="54" spans="1:31" ht="41.25" customHeight="1">
      <c r="A54" s="378" t="s">
        <v>519</v>
      </c>
      <c r="B54" s="330"/>
      <c r="C54" s="331" t="s">
        <v>520</v>
      </c>
      <c r="D54" s="332">
        <v>0</v>
      </c>
      <c r="E54" s="74">
        <v>158217434</v>
      </c>
      <c r="F54" s="249"/>
      <c r="G54" s="436">
        <v>114695175</v>
      </c>
      <c r="H54" s="303"/>
      <c r="I54" s="336">
        <v>8901809</v>
      </c>
      <c r="J54" s="409"/>
      <c r="K54" s="352">
        <v>8531203</v>
      </c>
      <c r="L54" s="308"/>
      <c r="M54" s="585">
        <v>28614000</v>
      </c>
      <c r="N54" s="421"/>
      <c r="O54" s="338">
        <v>26804884</v>
      </c>
      <c r="P54" s="308">
        <v>0</v>
      </c>
      <c r="Q54" s="337">
        <v>90701625</v>
      </c>
      <c r="R54" s="352"/>
      <c r="S54" s="337">
        <v>79359088</v>
      </c>
      <c r="T54" s="308"/>
      <c r="U54" s="574">
        <v>30000000</v>
      </c>
      <c r="V54" s="340"/>
      <c r="W54" s="341"/>
      <c r="X54" s="569"/>
    </row>
    <row r="55" spans="1:31" ht="52.5" customHeight="1">
      <c r="A55" s="297" t="s">
        <v>397</v>
      </c>
      <c r="B55" s="210"/>
      <c r="C55" s="240"/>
      <c r="D55" s="240"/>
      <c r="E55" s="298">
        <v>20508000135.75</v>
      </c>
      <c r="F55" s="240"/>
      <c r="G55" s="299">
        <v>10813633119.507999</v>
      </c>
      <c r="H55" s="313">
        <v>0</v>
      </c>
      <c r="I55" s="299">
        <v>6601341452</v>
      </c>
      <c r="J55" s="410"/>
      <c r="K55" s="358">
        <v>6311475737</v>
      </c>
      <c r="L55" s="299"/>
      <c r="M55" s="563">
        <v>2912925458</v>
      </c>
      <c r="N55" s="299"/>
      <c r="O55" s="299">
        <v>2823953580</v>
      </c>
      <c r="P55" s="299"/>
      <c r="Q55" s="563">
        <v>9623071163</v>
      </c>
      <c r="R55" s="358"/>
      <c r="S55" s="299">
        <v>1678203802.5079999</v>
      </c>
      <c r="T55" s="299"/>
      <c r="U55" s="563">
        <v>1370662062.75</v>
      </c>
      <c r="V55" s="299"/>
      <c r="W55" s="380">
        <v>0</v>
      </c>
      <c r="X55" s="569"/>
    </row>
    <row r="56" spans="1:31" ht="51" customHeight="1">
      <c r="A56" s="349" t="s">
        <v>507</v>
      </c>
      <c r="B56" s="225"/>
      <c r="C56" s="243"/>
      <c r="D56" s="244"/>
      <c r="E56" s="245">
        <v>18417022202.75</v>
      </c>
      <c r="F56" s="246"/>
      <c r="G56" s="245">
        <v>9737014947</v>
      </c>
      <c r="H56" s="314">
        <v>0</v>
      </c>
      <c r="I56" s="363">
        <v>6454547219</v>
      </c>
      <c r="J56" s="411"/>
      <c r="K56" s="356">
        <v>6187869567</v>
      </c>
      <c r="L56" s="244">
        <v>0</v>
      </c>
      <c r="M56" s="299">
        <v>2068741758</v>
      </c>
      <c r="N56" s="244">
        <v>0</v>
      </c>
      <c r="O56" s="245">
        <v>2009962043</v>
      </c>
      <c r="P56" s="245">
        <v>0</v>
      </c>
      <c r="Q56" s="245">
        <v>9123071163</v>
      </c>
      <c r="R56" s="356">
        <v>0</v>
      </c>
      <c r="S56" s="245">
        <v>1539183337</v>
      </c>
      <c r="T56" s="245">
        <v>0</v>
      </c>
      <c r="U56" s="245">
        <v>770662062.75</v>
      </c>
      <c r="V56" s="265"/>
      <c r="W56" s="381">
        <v>0</v>
      </c>
      <c r="X56" s="569"/>
      <c r="Z56" s="569"/>
    </row>
    <row r="57" spans="1:31" ht="41.25" customHeight="1">
      <c r="A57" s="289" t="s">
        <v>399</v>
      </c>
      <c r="B57" s="291" t="s">
        <v>187</v>
      </c>
      <c r="C57" s="212" t="s">
        <v>1</v>
      </c>
      <c r="D57" s="287">
        <v>100</v>
      </c>
      <c r="E57" s="74">
        <v>751021863</v>
      </c>
      <c r="F57" s="74">
        <v>60</v>
      </c>
      <c r="G57" s="74">
        <v>524420417</v>
      </c>
      <c r="H57" s="310">
        <v>25</v>
      </c>
      <c r="I57" s="74">
        <v>80922400</v>
      </c>
      <c r="J57" s="399">
        <v>25</v>
      </c>
      <c r="K57" s="247">
        <v>80922400</v>
      </c>
      <c r="L57" s="310">
        <v>25</v>
      </c>
      <c r="M57" s="586">
        <v>229560741</v>
      </c>
      <c r="N57" s="399">
        <v>25</v>
      </c>
      <c r="O57" s="74">
        <v>227840867</v>
      </c>
      <c r="P57" s="310">
        <v>25</v>
      </c>
      <c r="Q57" s="74">
        <v>230538722</v>
      </c>
      <c r="R57" s="247">
        <v>10</v>
      </c>
      <c r="S57" s="74">
        <v>215657150</v>
      </c>
      <c r="T57" s="310">
        <v>25</v>
      </c>
      <c r="U57" s="74">
        <v>210000000</v>
      </c>
      <c r="V57" s="73">
        <v>0</v>
      </c>
      <c r="W57" s="260">
        <v>0</v>
      </c>
      <c r="X57" s="569"/>
      <c r="Z57" s="569"/>
    </row>
    <row r="58" spans="1:31" ht="54">
      <c r="A58" s="374" t="s">
        <v>400</v>
      </c>
      <c r="B58" s="291" t="s">
        <v>187</v>
      </c>
      <c r="C58" s="212" t="s">
        <v>1</v>
      </c>
      <c r="D58" s="287">
        <v>100</v>
      </c>
      <c r="E58" s="74">
        <v>0</v>
      </c>
      <c r="F58" s="74">
        <v>17</v>
      </c>
      <c r="G58" s="74">
        <v>0</v>
      </c>
      <c r="H58" s="310">
        <v>19</v>
      </c>
      <c r="I58" s="74">
        <v>0</v>
      </c>
      <c r="J58" s="399">
        <v>19</v>
      </c>
      <c r="K58" s="247">
        <v>0</v>
      </c>
      <c r="L58" s="320">
        <v>27</v>
      </c>
      <c r="M58" s="586">
        <v>0</v>
      </c>
      <c r="N58" s="399">
        <v>27</v>
      </c>
      <c r="O58" s="74">
        <v>0</v>
      </c>
      <c r="P58" s="310">
        <v>27</v>
      </c>
      <c r="Q58" s="74">
        <v>0</v>
      </c>
      <c r="R58" s="762">
        <v>22</v>
      </c>
      <c r="S58" s="74">
        <v>0</v>
      </c>
      <c r="T58" s="310">
        <v>27</v>
      </c>
      <c r="U58" s="74">
        <v>0</v>
      </c>
      <c r="V58" s="74">
        <v>0</v>
      </c>
      <c r="W58" s="382">
        <v>0</v>
      </c>
      <c r="X58" s="569">
        <v>18.09</v>
      </c>
      <c r="Y58" s="571"/>
      <c r="Z58" s="571"/>
      <c r="AA58" s="300"/>
      <c r="AB58" s="300"/>
      <c r="AC58" s="300"/>
      <c r="AD58" s="301"/>
      <c r="AE58" s="302"/>
    </row>
    <row r="59" spans="1:31" ht="54">
      <c r="A59" s="383" t="s">
        <v>401</v>
      </c>
      <c r="B59" s="291" t="s">
        <v>187</v>
      </c>
      <c r="C59" s="212" t="s">
        <v>494</v>
      </c>
      <c r="D59" s="287">
        <v>11</v>
      </c>
      <c r="E59" s="74">
        <v>2638742865</v>
      </c>
      <c r="F59" s="74">
        <v>7.4</v>
      </c>
      <c r="G59" s="74">
        <v>1984730940</v>
      </c>
      <c r="H59" s="310">
        <v>2</v>
      </c>
      <c r="I59" s="74">
        <v>1655479575</v>
      </c>
      <c r="J59" s="399">
        <v>2</v>
      </c>
      <c r="K59" s="247">
        <v>1397054484</v>
      </c>
      <c r="L59" s="310">
        <v>3</v>
      </c>
      <c r="M59" s="586">
        <v>610000000</v>
      </c>
      <c r="N59" s="399">
        <v>3</v>
      </c>
      <c r="O59" s="74">
        <v>570006056</v>
      </c>
      <c r="P59" s="310">
        <v>3</v>
      </c>
      <c r="Q59" s="74">
        <v>207914483</v>
      </c>
      <c r="R59" s="763">
        <v>2.4</v>
      </c>
      <c r="S59" s="74">
        <v>17670400</v>
      </c>
      <c r="T59" s="310">
        <v>3</v>
      </c>
      <c r="U59" s="74">
        <v>165348807</v>
      </c>
      <c r="V59" s="73">
        <v>0</v>
      </c>
      <c r="W59" s="260">
        <v>0</v>
      </c>
      <c r="X59" s="569">
        <v>80</v>
      </c>
    </row>
    <row r="60" spans="1:31" ht="44.25" customHeight="1">
      <c r="A60" s="384" t="s">
        <v>524</v>
      </c>
      <c r="B60" s="291" t="s">
        <v>189</v>
      </c>
      <c r="C60" s="212" t="s">
        <v>402</v>
      </c>
      <c r="D60" s="287">
        <v>1</v>
      </c>
      <c r="E60" s="74">
        <v>173801930</v>
      </c>
      <c r="F60" s="74">
        <v>0.6875</v>
      </c>
      <c r="G60" s="74">
        <v>113184070</v>
      </c>
      <c r="H60" s="305">
        <v>1</v>
      </c>
      <c r="I60" s="74">
        <v>23493600</v>
      </c>
      <c r="J60" s="409">
        <v>1</v>
      </c>
      <c r="K60" s="247">
        <v>23493600</v>
      </c>
      <c r="L60" s="310">
        <v>1</v>
      </c>
      <c r="M60" s="586">
        <v>49818800</v>
      </c>
      <c r="N60" s="399">
        <v>1</v>
      </c>
      <c r="O60" s="74">
        <v>47733310</v>
      </c>
      <c r="P60" s="310">
        <v>1</v>
      </c>
      <c r="Q60" s="74">
        <v>45564303</v>
      </c>
      <c r="R60" s="761">
        <v>0.75</v>
      </c>
      <c r="S60" s="74">
        <v>41957160</v>
      </c>
      <c r="T60" s="310">
        <v>1</v>
      </c>
      <c r="U60" s="74">
        <v>54925227</v>
      </c>
      <c r="V60" s="73">
        <v>0</v>
      </c>
      <c r="W60" s="260">
        <v>0</v>
      </c>
      <c r="X60" s="569"/>
    </row>
    <row r="61" spans="1:31" ht="47.25" customHeight="1">
      <c r="A61" s="384" t="s">
        <v>403</v>
      </c>
      <c r="B61" s="291" t="s">
        <v>187</v>
      </c>
      <c r="C61" s="212" t="s">
        <v>404</v>
      </c>
      <c r="D61" s="287">
        <v>8</v>
      </c>
      <c r="E61" s="74">
        <v>64925227</v>
      </c>
      <c r="F61" s="74">
        <v>4.75</v>
      </c>
      <c r="G61" s="74">
        <v>0</v>
      </c>
      <c r="H61" s="310">
        <v>2</v>
      </c>
      <c r="I61" s="74">
        <v>0</v>
      </c>
      <c r="J61" s="409">
        <v>2</v>
      </c>
      <c r="K61" s="247">
        <v>0</v>
      </c>
      <c r="L61" s="310">
        <v>2</v>
      </c>
      <c r="M61" s="586">
        <v>10000000</v>
      </c>
      <c r="N61" s="399">
        <v>2</v>
      </c>
      <c r="O61" s="74">
        <v>0</v>
      </c>
      <c r="P61" s="310">
        <v>2</v>
      </c>
      <c r="Q61" s="74"/>
      <c r="R61" s="762">
        <v>0.75</v>
      </c>
      <c r="S61" s="74">
        <v>0</v>
      </c>
      <c r="T61" s="310">
        <v>2</v>
      </c>
      <c r="U61" s="74">
        <v>54925227</v>
      </c>
      <c r="V61" s="73">
        <v>0</v>
      </c>
      <c r="W61" s="260">
        <v>0</v>
      </c>
      <c r="X61" s="569"/>
    </row>
    <row r="62" spans="1:31" ht="108">
      <c r="A62" s="384" t="s">
        <v>405</v>
      </c>
      <c r="B62" s="291" t="s">
        <v>191</v>
      </c>
      <c r="C62" s="212" t="s">
        <v>404</v>
      </c>
      <c r="D62" s="287">
        <v>1.5</v>
      </c>
      <c r="E62" s="74">
        <v>14715198182.75</v>
      </c>
      <c r="F62" s="74">
        <v>0.875</v>
      </c>
      <c r="G62" s="74">
        <v>7062355779</v>
      </c>
      <c r="H62" s="310">
        <v>1</v>
      </c>
      <c r="I62" s="74">
        <v>4676133681</v>
      </c>
      <c r="J62" s="399">
        <v>1</v>
      </c>
      <c r="K62" s="247">
        <v>4668911244</v>
      </c>
      <c r="L62" s="310">
        <v>2</v>
      </c>
      <c r="M62" s="586">
        <v>1153441758</v>
      </c>
      <c r="N62" s="399">
        <v>2</v>
      </c>
      <c r="O62" s="74">
        <v>1148462321</v>
      </c>
      <c r="P62" s="310">
        <v>1</v>
      </c>
      <c r="Q62" s="74">
        <v>8620137242</v>
      </c>
      <c r="R62" s="764">
        <v>0.5</v>
      </c>
      <c r="S62" s="74">
        <v>1244982214</v>
      </c>
      <c r="T62" s="310">
        <v>2</v>
      </c>
      <c r="U62" s="74">
        <v>265485501.75</v>
      </c>
      <c r="V62" s="73">
        <v>0</v>
      </c>
      <c r="W62" s="260">
        <v>0</v>
      </c>
      <c r="X62" s="569"/>
    </row>
    <row r="63" spans="1:31" ht="69.75" customHeight="1">
      <c r="A63" s="378" t="s">
        <v>519</v>
      </c>
      <c r="B63" s="330"/>
      <c r="C63" s="212" t="s">
        <v>520</v>
      </c>
      <c r="D63" s="212"/>
      <c r="E63" s="74">
        <v>73332135</v>
      </c>
      <c r="F63" s="74"/>
      <c r="G63" s="74">
        <v>52323741</v>
      </c>
      <c r="H63" s="310"/>
      <c r="I63" s="74">
        <v>18517963</v>
      </c>
      <c r="J63" s="399">
        <v>0</v>
      </c>
      <c r="K63" s="247">
        <v>17487839</v>
      </c>
      <c r="L63" s="310"/>
      <c r="M63" s="586">
        <v>15920459</v>
      </c>
      <c r="N63" s="399"/>
      <c r="O63" s="247">
        <v>15919489</v>
      </c>
      <c r="P63" s="310">
        <v>0</v>
      </c>
      <c r="Q63" s="74">
        <v>18916413</v>
      </c>
      <c r="R63" s="247">
        <v>0</v>
      </c>
      <c r="S63" s="74">
        <v>18916413</v>
      </c>
      <c r="T63" s="310"/>
      <c r="U63" s="74">
        <v>19977300</v>
      </c>
      <c r="V63" s="339"/>
      <c r="W63" s="341"/>
      <c r="X63" s="569"/>
    </row>
    <row r="64" spans="1:31" ht="36">
      <c r="A64" s="345" t="s">
        <v>506</v>
      </c>
      <c r="B64" s="225"/>
      <c r="C64" s="244"/>
      <c r="D64" s="246"/>
      <c r="E64" s="245">
        <v>2090977933</v>
      </c>
      <c r="F64" s="248"/>
      <c r="G64" s="245">
        <v>1076618172.5079999</v>
      </c>
      <c r="H64" s="305">
        <v>0</v>
      </c>
      <c r="I64" s="245">
        <v>146794233</v>
      </c>
      <c r="J64" s="411"/>
      <c r="K64" s="356">
        <v>123606170</v>
      </c>
      <c r="L64" s="305">
        <v>0</v>
      </c>
      <c r="M64" s="245">
        <v>844183700</v>
      </c>
      <c r="N64" s="244">
        <v>0</v>
      </c>
      <c r="O64" s="245">
        <v>813991537</v>
      </c>
      <c r="P64" s="326"/>
      <c r="Q64" s="245">
        <v>500000000</v>
      </c>
      <c r="R64" s="356">
        <v>0</v>
      </c>
      <c r="S64" s="245">
        <v>139020465.50800002</v>
      </c>
      <c r="T64" s="310"/>
      <c r="U64" s="245">
        <v>600000000</v>
      </c>
      <c r="V64" s="265"/>
      <c r="W64" s="381">
        <v>0</v>
      </c>
      <c r="X64" s="569"/>
      <c r="Z64" s="569"/>
    </row>
    <row r="65" spans="1:26" ht="64.5" customHeight="1">
      <c r="A65" s="289" t="s">
        <v>406</v>
      </c>
      <c r="B65" s="216" t="s">
        <v>187</v>
      </c>
      <c r="C65" s="212" t="s">
        <v>1</v>
      </c>
      <c r="D65" s="287">
        <v>100</v>
      </c>
      <c r="E65" s="74">
        <v>53000000</v>
      </c>
      <c r="F65" s="74">
        <v>65</v>
      </c>
      <c r="G65" s="74">
        <v>52999999.508000001</v>
      </c>
      <c r="H65" s="310">
        <v>30</v>
      </c>
      <c r="I65" s="74">
        <v>0</v>
      </c>
      <c r="J65" s="399">
        <v>30</v>
      </c>
      <c r="K65" s="247">
        <v>0</v>
      </c>
      <c r="L65" s="310">
        <v>30</v>
      </c>
      <c r="M65" s="586">
        <v>0</v>
      </c>
      <c r="N65" s="399">
        <v>30</v>
      </c>
      <c r="O65" s="74">
        <v>0</v>
      </c>
      <c r="P65" s="310">
        <v>20</v>
      </c>
      <c r="Q65" s="74">
        <v>53000000</v>
      </c>
      <c r="R65" s="762">
        <v>5</v>
      </c>
      <c r="S65" s="335">
        <v>52999999.508000001</v>
      </c>
      <c r="T65" s="325">
        <v>20</v>
      </c>
      <c r="U65" s="247">
        <v>0</v>
      </c>
      <c r="V65" s="75">
        <v>0</v>
      </c>
      <c r="W65" s="260">
        <v>0</v>
      </c>
      <c r="X65" s="569">
        <v>25</v>
      </c>
      <c r="Z65" s="569"/>
    </row>
    <row r="66" spans="1:26" ht="49.5" customHeight="1">
      <c r="A66" s="348" t="s">
        <v>408</v>
      </c>
      <c r="B66" s="216" t="s">
        <v>187</v>
      </c>
      <c r="C66" s="216" t="s">
        <v>131</v>
      </c>
      <c r="D66" s="287">
        <v>8</v>
      </c>
      <c r="E66" s="74">
        <v>495000000</v>
      </c>
      <c r="F66" s="74">
        <v>5.5</v>
      </c>
      <c r="G66" s="74">
        <v>207634986</v>
      </c>
      <c r="H66" s="310">
        <v>2</v>
      </c>
      <c r="I66" s="74">
        <v>0</v>
      </c>
      <c r="J66" s="399">
        <v>2</v>
      </c>
      <c r="K66" s="247">
        <v>0</v>
      </c>
      <c r="L66" s="310">
        <v>2</v>
      </c>
      <c r="M66" s="586">
        <v>150000000</v>
      </c>
      <c r="N66" s="399">
        <v>2</v>
      </c>
      <c r="O66" s="74">
        <v>122638600</v>
      </c>
      <c r="P66" s="310">
        <v>2</v>
      </c>
      <c r="Q66" s="74">
        <v>147000000</v>
      </c>
      <c r="R66" s="763">
        <v>1.5</v>
      </c>
      <c r="S66" s="74">
        <v>84996386</v>
      </c>
      <c r="T66" s="310">
        <v>2</v>
      </c>
      <c r="U66" s="74">
        <v>198000000</v>
      </c>
      <c r="V66" s="73">
        <v>0</v>
      </c>
      <c r="W66" s="260">
        <v>0</v>
      </c>
      <c r="X66" s="569">
        <v>75</v>
      </c>
    </row>
    <row r="67" spans="1:26" ht="61.5" customHeight="1">
      <c r="A67" s="347" t="s">
        <v>409</v>
      </c>
      <c r="B67" s="216" t="s">
        <v>187</v>
      </c>
      <c r="C67" s="212" t="s">
        <v>411</v>
      </c>
      <c r="D67" s="287">
        <v>2</v>
      </c>
      <c r="E67" s="74">
        <v>130200000</v>
      </c>
      <c r="F67" s="74">
        <v>1.8</v>
      </c>
      <c r="G67" s="74">
        <v>129896750</v>
      </c>
      <c r="H67" s="310">
        <v>1</v>
      </c>
      <c r="I67" s="74">
        <v>50200000</v>
      </c>
      <c r="J67" s="446">
        <v>0.8</v>
      </c>
      <c r="K67" s="247">
        <v>50200000</v>
      </c>
      <c r="L67" s="305">
        <v>1</v>
      </c>
      <c r="M67" s="586">
        <v>80000000</v>
      </c>
      <c r="N67" s="604">
        <v>1</v>
      </c>
      <c r="O67" s="74">
        <v>79696750</v>
      </c>
      <c r="P67" s="310">
        <v>0</v>
      </c>
      <c r="Q67" s="74"/>
      <c r="R67" s="247">
        <v>0</v>
      </c>
      <c r="S67" s="74">
        <v>0</v>
      </c>
      <c r="T67" s="310">
        <v>0</v>
      </c>
      <c r="U67" s="74">
        <v>0</v>
      </c>
      <c r="V67" s="269">
        <v>0</v>
      </c>
      <c r="W67" s="260">
        <v>0</v>
      </c>
      <c r="X67" s="569"/>
    </row>
    <row r="68" spans="1:26" ht="90.75" customHeight="1">
      <c r="A68" s="347" t="s">
        <v>410</v>
      </c>
      <c r="B68" s="216" t="s">
        <v>187</v>
      </c>
      <c r="C68" s="212" t="s">
        <v>131</v>
      </c>
      <c r="D68" s="287">
        <v>4</v>
      </c>
      <c r="E68" s="74">
        <v>1412777933</v>
      </c>
      <c r="F68" s="74">
        <v>2</v>
      </c>
      <c r="G68" s="74">
        <v>686086437</v>
      </c>
      <c r="H68" s="310">
        <v>1</v>
      </c>
      <c r="I68" s="74">
        <v>96594233</v>
      </c>
      <c r="J68" s="402">
        <v>1</v>
      </c>
      <c r="K68" s="247">
        <v>73406170</v>
      </c>
      <c r="L68" s="305">
        <v>1</v>
      </c>
      <c r="M68" s="586">
        <v>614183700</v>
      </c>
      <c r="N68" s="577">
        <v>1</v>
      </c>
      <c r="O68" s="74">
        <v>611656187</v>
      </c>
      <c r="P68" s="310">
        <v>1</v>
      </c>
      <c r="Q68" s="74">
        <v>300000000</v>
      </c>
      <c r="R68" s="247">
        <v>0</v>
      </c>
      <c r="S68" s="74">
        <v>1024080</v>
      </c>
      <c r="T68" s="310">
        <v>1</v>
      </c>
      <c r="U68" s="74">
        <v>401999999.99999994</v>
      </c>
      <c r="V68" s="269">
        <v>0</v>
      </c>
      <c r="W68" s="260">
        <v>0</v>
      </c>
      <c r="X68" s="569"/>
      <c r="Z68" s="572"/>
    </row>
    <row r="69" spans="1:26" ht="51" customHeight="1">
      <c r="A69" s="228" t="s">
        <v>412</v>
      </c>
      <c r="B69" s="229"/>
      <c r="C69" s="241"/>
      <c r="D69" s="241"/>
      <c r="E69" s="242">
        <v>10047270673.330902</v>
      </c>
      <c r="F69" s="241"/>
      <c r="G69" s="242">
        <v>6705598741.1520004</v>
      </c>
      <c r="H69" s="242"/>
      <c r="I69" s="242">
        <v>2036722815</v>
      </c>
      <c r="J69" s="411"/>
      <c r="K69" s="230">
        <v>2000666263</v>
      </c>
      <c r="L69" s="242"/>
      <c r="M69" s="242">
        <v>2487631738</v>
      </c>
      <c r="N69" s="242"/>
      <c r="O69" s="242">
        <v>2462938495.152</v>
      </c>
      <c r="P69" s="242"/>
      <c r="Q69" s="242">
        <v>2823968904</v>
      </c>
      <c r="R69" s="230"/>
      <c r="S69" s="242">
        <v>2241993983</v>
      </c>
      <c r="T69" s="242"/>
      <c r="U69" s="242">
        <v>2698947216.3309002</v>
      </c>
      <c r="V69" s="242"/>
      <c r="W69" s="385">
        <v>0</v>
      </c>
      <c r="X69" s="569"/>
    </row>
    <row r="70" spans="1:26" ht="39.75" customHeight="1">
      <c r="A70" s="349" t="s">
        <v>505</v>
      </c>
      <c r="B70" s="225"/>
      <c r="C70" s="244"/>
      <c r="D70" s="246"/>
      <c r="E70" s="245">
        <v>10047270673.330902</v>
      </c>
      <c r="F70" s="246"/>
      <c r="G70" s="245">
        <v>6705598741.1520004</v>
      </c>
      <c r="H70" s="314">
        <v>0</v>
      </c>
      <c r="I70" s="245">
        <v>2036722815</v>
      </c>
      <c r="J70" s="411"/>
      <c r="K70" s="356">
        <v>2000666263</v>
      </c>
      <c r="L70" s="244"/>
      <c r="M70" s="242">
        <v>2487631738</v>
      </c>
      <c r="N70" s="244"/>
      <c r="O70" s="245">
        <v>2462938495.152</v>
      </c>
      <c r="P70" s="245"/>
      <c r="Q70" s="245">
        <v>2823968904</v>
      </c>
      <c r="R70" s="356">
        <v>0</v>
      </c>
      <c r="S70" s="245">
        <v>2241993983</v>
      </c>
      <c r="T70" s="244"/>
      <c r="U70" s="245">
        <v>2698947216.3309002</v>
      </c>
      <c r="V70" s="265"/>
      <c r="W70" s="381">
        <v>0</v>
      </c>
      <c r="X70" s="569"/>
      <c r="Z70" s="572"/>
    </row>
    <row r="71" spans="1:26" ht="54.75" customHeight="1">
      <c r="A71" s="289" t="s">
        <v>413</v>
      </c>
      <c r="B71" s="250" t="s">
        <v>189</v>
      </c>
      <c r="C71" s="212" t="s">
        <v>180</v>
      </c>
      <c r="D71" s="287">
        <v>100</v>
      </c>
      <c r="E71" s="74">
        <v>0</v>
      </c>
      <c r="F71" s="74">
        <v>65</v>
      </c>
      <c r="G71" s="74">
        <v>0</v>
      </c>
      <c r="H71" s="310">
        <v>100</v>
      </c>
      <c r="I71" s="74">
        <v>0</v>
      </c>
      <c r="J71" s="399">
        <v>100</v>
      </c>
      <c r="K71" s="247"/>
      <c r="L71" s="310">
        <v>100</v>
      </c>
      <c r="M71" s="609">
        <v>0</v>
      </c>
      <c r="N71" s="399">
        <v>100</v>
      </c>
      <c r="O71" s="74">
        <v>0</v>
      </c>
      <c r="P71" s="310">
        <v>100</v>
      </c>
      <c r="Q71" s="74">
        <v>0</v>
      </c>
      <c r="R71" s="247">
        <v>60</v>
      </c>
      <c r="S71" s="335">
        <v>0</v>
      </c>
      <c r="T71" s="325">
        <v>100</v>
      </c>
      <c r="U71" s="247">
        <v>0</v>
      </c>
      <c r="V71" s="75">
        <v>0</v>
      </c>
      <c r="W71" s="435">
        <v>0</v>
      </c>
      <c r="X71" s="569"/>
      <c r="Z71" s="572"/>
    </row>
    <row r="72" spans="1:26" ht="66" customHeight="1">
      <c r="A72" s="374" t="s">
        <v>414</v>
      </c>
      <c r="B72" s="250" t="s">
        <v>189</v>
      </c>
      <c r="C72" s="212" t="s">
        <v>180</v>
      </c>
      <c r="D72" s="287">
        <v>100</v>
      </c>
      <c r="E72" s="74">
        <v>26932290.82</v>
      </c>
      <c r="F72" s="74">
        <v>65</v>
      </c>
      <c r="G72" s="74">
        <v>13432564</v>
      </c>
      <c r="H72" s="310">
        <v>100</v>
      </c>
      <c r="I72" s="74">
        <v>13432564</v>
      </c>
      <c r="J72" s="399">
        <v>100</v>
      </c>
      <c r="K72" s="247">
        <v>13432564</v>
      </c>
      <c r="L72" s="310">
        <v>100</v>
      </c>
      <c r="M72" s="609">
        <v>0</v>
      </c>
      <c r="N72" s="399">
        <v>100</v>
      </c>
      <c r="O72" s="74">
        <v>0</v>
      </c>
      <c r="P72" s="310">
        <v>100</v>
      </c>
      <c r="Q72" s="74">
        <v>0</v>
      </c>
      <c r="R72" s="247">
        <v>60</v>
      </c>
      <c r="S72" s="335">
        <v>0</v>
      </c>
      <c r="T72" s="325">
        <v>100</v>
      </c>
      <c r="U72" s="247">
        <v>13499726.819999998</v>
      </c>
      <c r="V72" s="75">
        <v>0</v>
      </c>
      <c r="W72" s="260">
        <v>0</v>
      </c>
      <c r="X72" s="569"/>
    </row>
    <row r="73" spans="1:26" ht="54.75" customHeight="1">
      <c r="A73" s="374" t="s">
        <v>415</v>
      </c>
      <c r="B73" s="250" t="s">
        <v>189</v>
      </c>
      <c r="C73" s="212" t="s">
        <v>180</v>
      </c>
      <c r="D73" s="287">
        <v>100</v>
      </c>
      <c r="E73" s="74">
        <v>0</v>
      </c>
      <c r="F73" s="74">
        <v>65</v>
      </c>
      <c r="G73" s="74">
        <v>0</v>
      </c>
      <c r="H73" s="310">
        <v>100</v>
      </c>
      <c r="I73" s="74"/>
      <c r="J73" s="399">
        <v>100</v>
      </c>
      <c r="K73" s="247"/>
      <c r="L73" s="310">
        <v>100</v>
      </c>
      <c r="M73" s="609">
        <v>0</v>
      </c>
      <c r="N73" s="399">
        <v>100</v>
      </c>
      <c r="O73" s="74">
        <v>0</v>
      </c>
      <c r="P73" s="310">
        <v>100</v>
      </c>
      <c r="Q73" s="74">
        <v>0</v>
      </c>
      <c r="R73" s="247">
        <v>60</v>
      </c>
      <c r="S73" s="335">
        <v>0</v>
      </c>
      <c r="T73" s="325">
        <v>100</v>
      </c>
      <c r="U73" s="247">
        <v>0</v>
      </c>
      <c r="V73" s="75">
        <v>0</v>
      </c>
      <c r="W73" s="260">
        <v>0</v>
      </c>
      <c r="X73" s="569"/>
    </row>
    <row r="74" spans="1:26" ht="41.25" customHeight="1">
      <c r="A74" s="289" t="s">
        <v>416</v>
      </c>
      <c r="B74" s="250" t="s">
        <v>189</v>
      </c>
      <c r="C74" s="212" t="s">
        <v>1</v>
      </c>
      <c r="D74" s="287">
        <v>100</v>
      </c>
      <c r="E74" s="74">
        <v>2935462197</v>
      </c>
      <c r="F74" s="74">
        <v>68</v>
      </c>
      <c r="G74" s="74">
        <v>1798947080.904</v>
      </c>
      <c r="H74" s="310">
        <v>100</v>
      </c>
      <c r="I74" s="74">
        <v>372108950</v>
      </c>
      <c r="J74" s="399">
        <v>100</v>
      </c>
      <c r="K74" s="247">
        <v>371160657</v>
      </c>
      <c r="L74" s="310">
        <v>100</v>
      </c>
      <c r="M74" s="609">
        <v>667926550</v>
      </c>
      <c r="N74" s="399">
        <v>100</v>
      </c>
      <c r="O74" s="74">
        <v>666987069</v>
      </c>
      <c r="P74" s="310">
        <v>100</v>
      </c>
      <c r="Q74" s="74">
        <v>913834164</v>
      </c>
      <c r="R74" s="247">
        <v>72</v>
      </c>
      <c r="S74" s="335">
        <v>760799354.90400004</v>
      </c>
      <c r="T74" s="325">
        <v>100</v>
      </c>
      <c r="U74" s="247">
        <v>981592533</v>
      </c>
      <c r="V74" s="75">
        <v>0</v>
      </c>
      <c r="W74" s="260">
        <v>0</v>
      </c>
      <c r="X74" s="569"/>
      <c r="Z74" s="572"/>
    </row>
    <row r="75" spans="1:26" ht="61.5" customHeight="1">
      <c r="A75" s="289" t="s">
        <v>417</v>
      </c>
      <c r="B75" s="250" t="s">
        <v>189</v>
      </c>
      <c r="C75" s="212" t="s">
        <v>495</v>
      </c>
      <c r="D75" s="287">
        <v>60</v>
      </c>
      <c r="E75" s="74">
        <v>0</v>
      </c>
      <c r="F75" s="74">
        <v>45</v>
      </c>
      <c r="G75" s="74">
        <v>0</v>
      </c>
      <c r="H75" s="310">
        <v>60</v>
      </c>
      <c r="I75" s="74"/>
      <c r="J75" s="399">
        <v>60</v>
      </c>
      <c r="K75" s="247"/>
      <c r="L75" s="310">
        <v>60</v>
      </c>
      <c r="M75" s="609">
        <v>0</v>
      </c>
      <c r="N75" s="399">
        <v>60</v>
      </c>
      <c r="O75" s="74">
        <v>0</v>
      </c>
      <c r="P75" s="310">
        <v>60</v>
      </c>
      <c r="Q75" s="74">
        <v>0</v>
      </c>
      <c r="R75" s="247">
        <v>60</v>
      </c>
      <c r="S75" s="335">
        <v>0</v>
      </c>
      <c r="T75" s="325">
        <v>60</v>
      </c>
      <c r="U75" s="247">
        <v>0</v>
      </c>
      <c r="V75" s="75">
        <v>0</v>
      </c>
      <c r="W75" s="260">
        <v>0</v>
      </c>
      <c r="X75" s="569"/>
    </row>
    <row r="76" spans="1:26" ht="61.5" customHeight="1">
      <c r="A76" s="289" t="s">
        <v>418</v>
      </c>
      <c r="B76" s="250" t="s">
        <v>189</v>
      </c>
      <c r="C76" s="212" t="s">
        <v>180</v>
      </c>
      <c r="D76" s="287">
        <v>35</v>
      </c>
      <c r="E76" s="74">
        <v>319779527</v>
      </c>
      <c r="F76" s="74">
        <v>18.75</v>
      </c>
      <c r="G76" s="74">
        <v>232614816</v>
      </c>
      <c r="H76" s="310">
        <v>20</v>
      </c>
      <c r="I76" s="74">
        <v>0</v>
      </c>
      <c r="J76" s="399">
        <v>20</v>
      </c>
      <c r="K76" s="247"/>
      <c r="L76" s="310">
        <v>25</v>
      </c>
      <c r="M76" s="609">
        <v>0</v>
      </c>
      <c r="N76" s="399">
        <v>25</v>
      </c>
      <c r="O76" s="74">
        <v>0</v>
      </c>
      <c r="P76" s="310">
        <v>30</v>
      </c>
      <c r="Q76" s="74">
        <v>319779527</v>
      </c>
      <c r="R76" s="247">
        <v>30</v>
      </c>
      <c r="S76" s="335">
        <v>232614816</v>
      </c>
      <c r="T76" s="325">
        <v>35</v>
      </c>
      <c r="U76" s="247">
        <v>0</v>
      </c>
      <c r="V76" s="75">
        <v>0</v>
      </c>
      <c r="W76" s="260">
        <v>0</v>
      </c>
      <c r="X76" s="569"/>
    </row>
    <row r="77" spans="1:26" ht="61.5" customHeight="1">
      <c r="A77" s="371" t="s">
        <v>419</v>
      </c>
      <c r="B77" s="250" t="s">
        <v>189</v>
      </c>
      <c r="C77" s="212" t="s">
        <v>180</v>
      </c>
      <c r="D77" s="287">
        <v>100</v>
      </c>
      <c r="E77" s="74">
        <v>293719705.6225</v>
      </c>
      <c r="F77" s="74">
        <v>65</v>
      </c>
      <c r="G77" s="74">
        <v>185834684.5</v>
      </c>
      <c r="H77" s="310">
        <v>100</v>
      </c>
      <c r="I77" s="74">
        <v>68322200</v>
      </c>
      <c r="J77" s="399">
        <v>100</v>
      </c>
      <c r="K77" s="247">
        <v>68322200</v>
      </c>
      <c r="L77" s="310">
        <v>100</v>
      </c>
      <c r="M77" s="609">
        <v>75011225</v>
      </c>
      <c r="N77" s="399">
        <v>100</v>
      </c>
      <c r="O77" s="74">
        <v>75011224.5</v>
      </c>
      <c r="P77" s="310">
        <v>100</v>
      </c>
      <c r="Q77" s="74">
        <v>75000000</v>
      </c>
      <c r="R77" s="765">
        <v>60</v>
      </c>
      <c r="S77" s="335">
        <v>42501260</v>
      </c>
      <c r="T77" s="325">
        <v>100</v>
      </c>
      <c r="U77" s="247">
        <v>75386280.622499987</v>
      </c>
      <c r="V77" s="75">
        <v>0</v>
      </c>
      <c r="W77" s="260">
        <v>0</v>
      </c>
      <c r="X77" s="569"/>
    </row>
    <row r="78" spans="1:26" ht="61.5" customHeight="1">
      <c r="A78" s="348" t="s">
        <v>525</v>
      </c>
      <c r="B78" s="250" t="s">
        <v>189</v>
      </c>
      <c r="C78" s="212" t="s">
        <v>182</v>
      </c>
      <c r="D78" s="287">
        <v>1</v>
      </c>
      <c r="E78" s="74">
        <v>4298462461.1374998</v>
      </c>
      <c r="F78" s="74">
        <v>0.6875</v>
      </c>
      <c r="G78" s="74">
        <v>2936110635.2480001</v>
      </c>
      <c r="H78" s="310">
        <v>1</v>
      </c>
      <c r="I78" s="74">
        <v>1012371660</v>
      </c>
      <c r="J78" s="399">
        <v>1</v>
      </c>
      <c r="K78" s="247">
        <v>979258541</v>
      </c>
      <c r="L78" s="310">
        <v>1</v>
      </c>
      <c r="M78" s="609">
        <v>1236053295</v>
      </c>
      <c r="N78" s="399">
        <v>1</v>
      </c>
      <c r="O78" s="238">
        <v>1229244033.152</v>
      </c>
      <c r="P78" s="310">
        <v>1</v>
      </c>
      <c r="Q78" s="74">
        <v>915773675</v>
      </c>
      <c r="R78" s="766">
        <v>0.75</v>
      </c>
      <c r="S78" s="335">
        <v>727608061.09599996</v>
      </c>
      <c r="T78" s="325">
        <v>1</v>
      </c>
      <c r="U78" s="247">
        <v>1134263831.1374998</v>
      </c>
      <c r="V78" s="75">
        <v>0</v>
      </c>
      <c r="W78" s="260">
        <v>0</v>
      </c>
      <c r="X78" s="569"/>
    </row>
    <row r="79" spans="1:26" ht="78.75" customHeight="1">
      <c r="A79" s="348" t="s">
        <v>421</v>
      </c>
      <c r="B79" s="327" t="s">
        <v>496</v>
      </c>
      <c r="C79" s="212" t="s">
        <v>422</v>
      </c>
      <c r="D79" s="287">
        <v>4</v>
      </c>
      <c r="E79" s="74">
        <v>242012025</v>
      </c>
      <c r="F79" s="74">
        <v>2.75</v>
      </c>
      <c r="G79" s="74">
        <v>208716567</v>
      </c>
      <c r="H79" s="310">
        <v>1</v>
      </c>
      <c r="I79" s="74">
        <v>182828000</v>
      </c>
      <c r="J79" s="399">
        <v>1</v>
      </c>
      <c r="K79" s="247">
        <v>182697542</v>
      </c>
      <c r="L79" s="310">
        <v>1</v>
      </c>
      <c r="M79" s="609">
        <v>11707025</v>
      </c>
      <c r="N79" s="399">
        <v>1</v>
      </c>
      <c r="O79" s="74">
        <v>11707025</v>
      </c>
      <c r="P79" s="310">
        <v>1</v>
      </c>
      <c r="Q79" s="74">
        <v>14312000</v>
      </c>
      <c r="R79" s="766">
        <v>0.75</v>
      </c>
      <c r="S79" s="74">
        <v>14312000</v>
      </c>
      <c r="T79" s="310">
        <v>1</v>
      </c>
      <c r="U79" s="247">
        <v>33164999.999999996</v>
      </c>
      <c r="V79" s="75"/>
      <c r="W79" s="260">
        <v>0</v>
      </c>
      <c r="X79" s="569"/>
    </row>
    <row r="80" spans="1:26" ht="54" customHeight="1">
      <c r="A80" s="378" t="s">
        <v>423</v>
      </c>
      <c r="B80" s="327" t="s">
        <v>191</v>
      </c>
      <c r="C80" s="212" t="s">
        <v>182</v>
      </c>
      <c r="D80" s="287">
        <v>1</v>
      </c>
      <c r="E80" s="74">
        <v>97638222</v>
      </c>
      <c r="F80" s="74">
        <v>0.6875</v>
      </c>
      <c r="G80" s="74">
        <v>64473222</v>
      </c>
      <c r="H80" s="310">
        <v>1</v>
      </c>
      <c r="I80" s="74">
        <v>39256400</v>
      </c>
      <c r="J80" s="399">
        <v>1</v>
      </c>
      <c r="K80" s="247">
        <v>39256400</v>
      </c>
      <c r="L80" s="310">
        <v>1</v>
      </c>
      <c r="M80" s="609">
        <v>11707025</v>
      </c>
      <c r="N80" s="399">
        <v>1</v>
      </c>
      <c r="O80" s="74">
        <v>11707025</v>
      </c>
      <c r="P80" s="310">
        <v>1</v>
      </c>
      <c r="Q80" s="74">
        <v>13509797</v>
      </c>
      <c r="R80" s="766">
        <v>0.75</v>
      </c>
      <c r="S80" s="335">
        <v>13509797</v>
      </c>
      <c r="T80" s="310">
        <v>1</v>
      </c>
      <c r="U80" s="247">
        <v>33164999.999999996</v>
      </c>
      <c r="V80" s="75">
        <v>0</v>
      </c>
      <c r="W80" s="260">
        <v>0</v>
      </c>
      <c r="X80" s="569"/>
    </row>
    <row r="81" spans="1:26" ht="93" customHeight="1">
      <c r="A81" s="348" t="s">
        <v>424</v>
      </c>
      <c r="B81" s="327" t="s">
        <v>191</v>
      </c>
      <c r="C81" s="212" t="s">
        <v>192</v>
      </c>
      <c r="D81" s="287">
        <v>1</v>
      </c>
      <c r="E81" s="74">
        <v>896563519.85089993</v>
      </c>
      <c r="F81" s="74">
        <v>0.6875</v>
      </c>
      <c r="G81" s="74">
        <v>559774614.5</v>
      </c>
      <c r="H81" s="310">
        <v>1</v>
      </c>
      <c r="I81" s="74">
        <v>167667134</v>
      </c>
      <c r="J81" s="399">
        <v>1</v>
      </c>
      <c r="K81" s="247">
        <v>165886540</v>
      </c>
      <c r="L81" s="310">
        <v>1</v>
      </c>
      <c r="M81" s="609">
        <v>250721334</v>
      </c>
      <c r="N81" s="399">
        <v>1</v>
      </c>
      <c r="O81" s="74">
        <v>246627833.5</v>
      </c>
      <c r="P81" s="310">
        <v>1</v>
      </c>
      <c r="Q81" s="74">
        <v>246837585</v>
      </c>
      <c r="R81" s="766">
        <v>0.75</v>
      </c>
      <c r="S81" s="74">
        <v>147260241</v>
      </c>
      <c r="T81" s="310">
        <v>1</v>
      </c>
      <c r="U81" s="247">
        <v>231337466.85089999</v>
      </c>
      <c r="V81" s="75">
        <v>0</v>
      </c>
      <c r="W81" s="260">
        <v>0</v>
      </c>
      <c r="X81" s="569"/>
    </row>
    <row r="82" spans="1:26" ht="83.25" customHeight="1">
      <c r="A82" s="378" t="s">
        <v>425</v>
      </c>
      <c r="B82" s="327" t="s">
        <v>191</v>
      </c>
      <c r="C82" s="212" t="s">
        <v>1</v>
      </c>
      <c r="D82" s="287">
        <v>100</v>
      </c>
      <c r="E82" s="74">
        <v>38163874.289999999</v>
      </c>
      <c r="F82" s="74">
        <v>70</v>
      </c>
      <c r="G82" s="74">
        <v>27481600</v>
      </c>
      <c r="H82" s="310">
        <v>100</v>
      </c>
      <c r="I82" s="74">
        <v>0</v>
      </c>
      <c r="J82" s="399">
        <v>100</v>
      </c>
      <c r="K82" s="247">
        <v>0</v>
      </c>
      <c r="L82" s="310">
        <v>100</v>
      </c>
      <c r="M82" s="609">
        <v>20481600</v>
      </c>
      <c r="N82" s="399">
        <v>100</v>
      </c>
      <c r="O82" s="74">
        <v>20481600</v>
      </c>
      <c r="P82" s="310">
        <v>100</v>
      </c>
      <c r="Q82" s="74">
        <v>7017960</v>
      </c>
      <c r="R82" s="765">
        <v>80</v>
      </c>
      <c r="S82" s="335">
        <v>7000000</v>
      </c>
      <c r="T82" s="325">
        <v>100</v>
      </c>
      <c r="U82" s="247">
        <v>10664314.289999999</v>
      </c>
      <c r="V82" s="75">
        <v>0</v>
      </c>
      <c r="W82" s="260">
        <v>0</v>
      </c>
      <c r="X82" s="569"/>
    </row>
    <row r="83" spans="1:26" ht="64.5" customHeight="1">
      <c r="A83" s="378" t="s">
        <v>426</v>
      </c>
      <c r="B83" s="327" t="s">
        <v>191</v>
      </c>
      <c r="C83" s="212" t="s">
        <v>181</v>
      </c>
      <c r="D83" s="287">
        <v>37</v>
      </c>
      <c r="E83" s="74">
        <v>38675914.289999999</v>
      </c>
      <c r="F83" s="74">
        <v>25.75</v>
      </c>
      <c r="G83" s="74">
        <v>28011600</v>
      </c>
      <c r="H83" s="310">
        <v>37</v>
      </c>
      <c r="I83" s="74">
        <v>0</v>
      </c>
      <c r="J83" s="399">
        <v>37</v>
      </c>
      <c r="K83" s="247">
        <v>0</v>
      </c>
      <c r="L83" s="310">
        <v>37</v>
      </c>
      <c r="M83" s="609">
        <v>20481600</v>
      </c>
      <c r="N83" s="399">
        <v>37</v>
      </c>
      <c r="O83" s="74">
        <v>20481600</v>
      </c>
      <c r="P83" s="310">
        <v>37</v>
      </c>
      <c r="Q83" s="74">
        <v>7530000</v>
      </c>
      <c r="R83" s="765">
        <v>29</v>
      </c>
      <c r="S83" s="335">
        <v>7530000</v>
      </c>
      <c r="T83" s="310">
        <v>37</v>
      </c>
      <c r="U83" s="247">
        <v>10664314.289999999</v>
      </c>
      <c r="V83" s="75">
        <v>0</v>
      </c>
      <c r="W83" s="260">
        <v>0</v>
      </c>
      <c r="X83" s="580"/>
    </row>
    <row r="84" spans="1:26" ht="51" customHeight="1">
      <c r="A84" s="378" t="s">
        <v>0</v>
      </c>
      <c r="B84" s="327" t="s">
        <v>191</v>
      </c>
      <c r="C84" s="328" t="s">
        <v>427</v>
      </c>
      <c r="D84" s="287">
        <v>1</v>
      </c>
      <c r="E84" s="74">
        <v>561529184</v>
      </c>
      <c r="F84" s="74">
        <v>0.6875</v>
      </c>
      <c r="G84" s="74">
        <v>426570685</v>
      </c>
      <c r="H84" s="310">
        <v>1</v>
      </c>
      <c r="I84" s="74">
        <v>142467600</v>
      </c>
      <c r="J84" s="399">
        <v>1</v>
      </c>
      <c r="K84" s="247">
        <v>142467600</v>
      </c>
      <c r="L84" s="310">
        <v>1</v>
      </c>
      <c r="M84" s="609">
        <v>160209284</v>
      </c>
      <c r="N84" s="399">
        <v>1</v>
      </c>
      <c r="O84" s="74">
        <v>147358285</v>
      </c>
      <c r="P84" s="310">
        <v>1</v>
      </c>
      <c r="Q84" s="74">
        <v>136744800</v>
      </c>
      <c r="R84" s="766">
        <v>0.75</v>
      </c>
      <c r="S84" s="74">
        <v>136744800</v>
      </c>
      <c r="T84" s="310">
        <v>1</v>
      </c>
      <c r="U84" s="247">
        <v>122107499.99999999</v>
      </c>
      <c r="V84" s="75">
        <v>0</v>
      </c>
      <c r="W84" s="260">
        <v>0</v>
      </c>
      <c r="X84" s="569"/>
    </row>
    <row r="85" spans="1:26" ht="44.25" customHeight="1">
      <c r="A85" s="386" t="s">
        <v>428</v>
      </c>
      <c r="B85" s="327" t="s">
        <v>191</v>
      </c>
      <c r="C85" s="212" t="s">
        <v>1</v>
      </c>
      <c r="D85" s="287">
        <v>90</v>
      </c>
      <c r="E85" s="74">
        <v>152898849.31999999</v>
      </c>
      <c r="F85" s="74">
        <v>66.5</v>
      </c>
      <c r="G85" s="74">
        <v>99780800</v>
      </c>
      <c r="H85" s="310">
        <v>90</v>
      </c>
      <c r="I85" s="74">
        <v>0</v>
      </c>
      <c r="J85" s="412">
        <v>90</v>
      </c>
      <c r="K85" s="247"/>
      <c r="L85" s="310">
        <v>90</v>
      </c>
      <c r="M85" s="609">
        <v>33332800</v>
      </c>
      <c r="N85" s="399">
        <v>90</v>
      </c>
      <c r="O85" s="74">
        <v>33332800</v>
      </c>
      <c r="P85" s="310">
        <v>90</v>
      </c>
      <c r="Q85" s="74">
        <v>66464800</v>
      </c>
      <c r="R85" s="765">
        <v>86</v>
      </c>
      <c r="S85" s="335">
        <v>66448000</v>
      </c>
      <c r="T85" s="310">
        <v>90</v>
      </c>
      <c r="U85" s="247">
        <v>53101249.319999993</v>
      </c>
      <c r="V85" s="75">
        <v>0</v>
      </c>
      <c r="W85" s="260">
        <v>0</v>
      </c>
      <c r="X85" s="569"/>
    </row>
    <row r="86" spans="1:26" ht="44.25" customHeight="1">
      <c r="A86" s="378" t="s">
        <v>519</v>
      </c>
      <c r="B86" s="327"/>
      <c r="C86" s="212" t="s">
        <v>520</v>
      </c>
      <c r="D86" s="287"/>
      <c r="E86" s="74">
        <v>145432903</v>
      </c>
      <c r="F86" s="74"/>
      <c r="G86" s="74">
        <v>123849872</v>
      </c>
      <c r="H86" s="310"/>
      <c r="I86" s="444">
        <v>38268307</v>
      </c>
      <c r="J86" s="399"/>
      <c r="K86" s="247">
        <v>38184219</v>
      </c>
      <c r="L86" s="310"/>
      <c r="M86" s="609"/>
      <c r="N86" s="399"/>
      <c r="O86" s="74"/>
      <c r="P86" s="310">
        <v>0</v>
      </c>
      <c r="Q86" s="74">
        <v>107164596</v>
      </c>
      <c r="R86" s="247">
        <v>0</v>
      </c>
      <c r="S86" s="335">
        <v>85665653</v>
      </c>
      <c r="T86" s="310"/>
      <c r="U86" s="247">
        <v>0</v>
      </c>
      <c r="V86" s="75"/>
      <c r="W86" s="260"/>
      <c r="X86" s="569"/>
    </row>
    <row r="87" spans="1:26" ht="36">
      <c r="A87" s="228" t="s">
        <v>429</v>
      </c>
      <c r="B87" s="229"/>
      <c r="C87" s="241"/>
      <c r="D87" s="241"/>
      <c r="E87" s="242">
        <v>7879845850.6000004</v>
      </c>
      <c r="F87" s="241"/>
      <c r="G87" s="242">
        <v>5805808409</v>
      </c>
      <c r="H87" s="242"/>
      <c r="I87" s="242">
        <v>2323036400</v>
      </c>
      <c r="J87" s="411"/>
      <c r="K87" s="230">
        <v>2267296514</v>
      </c>
      <c r="L87" s="242"/>
      <c r="M87" s="242">
        <v>2684364557</v>
      </c>
      <c r="N87" s="242"/>
      <c r="O87" s="242">
        <v>2675153540</v>
      </c>
      <c r="P87" s="242"/>
      <c r="Q87" s="242">
        <v>1672444894</v>
      </c>
      <c r="R87" s="230"/>
      <c r="S87" s="242">
        <v>863358355</v>
      </c>
      <c r="T87" s="242"/>
      <c r="U87" s="242">
        <v>1199999999.5999999</v>
      </c>
      <c r="V87" s="242"/>
      <c r="W87" s="385">
        <v>0</v>
      </c>
      <c r="X87" s="569"/>
    </row>
    <row r="88" spans="1:26" ht="36">
      <c r="A88" s="224" t="s">
        <v>501</v>
      </c>
      <c r="B88" s="232"/>
      <c r="C88" s="267"/>
      <c r="D88" s="267"/>
      <c r="E88" s="292">
        <v>2394481293.5</v>
      </c>
      <c r="F88" s="252"/>
      <c r="G88" s="292">
        <v>1328134113</v>
      </c>
      <c r="H88" s="315">
        <v>0</v>
      </c>
      <c r="I88" s="292">
        <v>473036400</v>
      </c>
      <c r="J88" s="413"/>
      <c r="K88" s="268">
        <v>426062257</v>
      </c>
      <c r="L88" s="251">
        <v>0</v>
      </c>
      <c r="M88" s="565">
        <v>720000000</v>
      </c>
      <c r="N88" s="251">
        <v>0</v>
      </c>
      <c r="O88" s="292">
        <v>717110126</v>
      </c>
      <c r="P88" s="292">
        <v>0</v>
      </c>
      <c r="Q88" s="292">
        <v>701444894</v>
      </c>
      <c r="R88" s="268">
        <v>0</v>
      </c>
      <c r="S88" s="292">
        <v>184961730</v>
      </c>
      <c r="T88" s="251">
        <v>0</v>
      </c>
      <c r="U88" s="292">
        <v>499999999.5</v>
      </c>
      <c r="V88" s="293"/>
      <c r="W88" s="387">
        <v>0</v>
      </c>
      <c r="X88" s="569"/>
      <c r="Z88" s="569"/>
    </row>
    <row r="89" spans="1:26" ht="92.25" customHeight="1">
      <c r="A89" s="388" t="s">
        <v>430</v>
      </c>
      <c r="B89" s="250" t="s">
        <v>189</v>
      </c>
      <c r="C89" s="212" t="s">
        <v>180</v>
      </c>
      <c r="D89" s="287">
        <v>100</v>
      </c>
      <c r="E89" s="74">
        <v>323537477</v>
      </c>
      <c r="F89" s="74">
        <v>71</v>
      </c>
      <c r="G89" s="74">
        <v>217022381</v>
      </c>
      <c r="H89" s="310">
        <v>100</v>
      </c>
      <c r="I89" s="74"/>
      <c r="J89" s="399">
        <v>100</v>
      </c>
      <c r="K89" s="247"/>
      <c r="L89" s="310">
        <v>100</v>
      </c>
      <c r="M89" s="586">
        <v>109100000</v>
      </c>
      <c r="N89" s="399">
        <v>100</v>
      </c>
      <c r="O89" s="74">
        <v>109092381</v>
      </c>
      <c r="P89" s="310">
        <v>100</v>
      </c>
      <c r="Q89" s="74">
        <v>108000000</v>
      </c>
      <c r="R89" s="247">
        <v>84</v>
      </c>
      <c r="S89" s="335">
        <v>107930000</v>
      </c>
      <c r="T89" s="310">
        <v>100</v>
      </c>
      <c r="U89" s="74">
        <v>106437477</v>
      </c>
      <c r="V89" s="75">
        <v>0</v>
      </c>
      <c r="W89" s="260">
        <v>0</v>
      </c>
      <c r="X89" s="569"/>
      <c r="Z89" s="569"/>
    </row>
    <row r="90" spans="1:26" ht="92.25" customHeight="1">
      <c r="A90" s="372" t="s">
        <v>431</v>
      </c>
      <c r="B90" s="250" t="s">
        <v>189</v>
      </c>
      <c r="C90" s="212" t="s">
        <v>180</v>
      </c>
      <c r="D90" s="287">
        <v>100</v>
      </c>
      <c r="E90" s="74">
        <v>255698987.5</v>
      </c>
      <c r="F90" s="74">
        <v>67.75</v>
      </c>
      <c r="G90" s="74">
        <v>202291874</v>
      </c>
      <c r="H90" s="310">
        <v>100</v>
      </c>
      <c r="I90" s="74">
        <v>114548800</v>
      </c>
      <c r="J90" s="399">
        <v>100</v>
      </c>
      <c r="K90" s="247">
        <v>109118666</v>
      </c>
      <c r="L90" s="310">
        <v>100</v>
      </c>
      <c r="M90" s="586">
        <v>43674000</v>
      </c>
      <c r="N90" s="399">
        <v>100</v>
      </c>
      <c r="O90" s="74">
        <v>43674000</v>
      </c>
      <c r="P90" s="310">
        <v>100</v>
      </c>
      <c r="Q90" s="74">
        <v>49500000</v>
      </c>
      <c r="R90" s="247">
        <v>71</v>
      </c>
      <c r="S90" s="335">
        <v>49499208</v>
      </c>
      <c r="T90" s="310">
        <v>100</v>
      </c>
      <c r="U90" s="74">
        <v>47976187.499999985</v>
      </c>
      <c r="V90" s="75">
        <v>0</v>
      </c>
      <c r="W90" s="260">
        <v>0</v>
      </c>
      <c r="X90" s="569"/>
    </row>
    <row r="91" spans="1:26" ht="62.25" customHeight="1">
      <c r="A91" s="372" t="s">
        <v>432</v>
      </c>
      <c r="B91" s="250" t="s">
        <v>496</v>
      </c>
      <c r="C91" s="212" t="s">
        <v>1</v>
      </c>
      <c r="D91" s="287">
        <v>100</v>
      </c>
      <c r="E91" s="74">
        <v>242504400</v>
      </c>
      <c r="F91" s="74">
        <v>100</v>
      </c>
      <c r="G91" s="74">
        <v>211577339</v>
      </c>
      <c r="H91" s="310">
        <v>70</v>
      </c>
      <c r="I91" s="74">
        <v>100000000</v>
      </c>
      <c r="J91" s="399">
        <v>70</v>
      </c>
      <c r="K91" s="247">
        <v>70451225</v>
      </c>
      <c r="L91" s="310">
        <v>10</v>
      </c>
      <c r="M91" s="586">
        <v>142504400</v>
      </c>
      <c r="N91" s="399">
        <v>10</v>
      </c>
      <c r="O91" s="74">
        <v>141126114</v>
      </c>
      <c r="P91" s="310">
        <v>20</v>
      </c>
      <c r="Q91" s="74"/>
      <c r="R91" s="247">
        <v>20</v>
      </c>
      <c r="S91" s="335">
        <v>0</v>
      </c>
      <c r="T91" s="310">
        <v>0</v>
      </c>
      <c r="U91" s="74">
        <v>0</v>
      </c>
      <c r="V91" s="75">
        <v>0</v>
      </c>
      <c r="W91" s="260">
        <v>0</v>
      </c>
      <c r="X91" s="569"/>
    </row>
    <row r="92" spans="1:26" ht="82.5" customHeight="1">
      <c r="A92" s="347" t="s">
        <v>433</v>
      </c>
      <c r="B92" s="215" t="s">
        <v>187</v>
      </c>
      <c r="C92" s="212" t="s">
        <v>434</v>
      </c>
      <c r="D92" s="287">
        <v>26</v>
      </c>
      <c r="E92" s="74">
        <v>1312875194</v>
      </c>
      <c r="F92" s="74">
        <v>13</v>
      </c>
      <c r="G92" s="74">
        <v>552676634</v>
      </c>
      <c r="H92" s="310">
        <v>5</v>
      </c>
      <c r="I92" s="74">
        <v>225358700</v>
      </c>
      <c r="J92" s="399">
        <v>5</v>
      </c>
      <c r="K92" s="247">
        <v>221356634</v>
      </c>
      <c r="L92" s="310">
        <v>8</v>
      </c>
      <c r="M92" s="586">
        <v>331321600</v>
      </c>
      <c r="N92" s="399">
        <v>8</v>
      </c>
      <c r="O92" s="74">
        <v>331320000</v>
      </c>
      <c r="P92" s="310">
        <v>8</v>
      </c>
      <c r="Q92" s="74">
        <v>504944894</v>
      </c>
      <c r="R92" s="247">
        <v>0</v>
      </c>
      <c r="S92" s="74">
        <v>0</v>
      </c>
      <c r="T92" s="310">
        <v>5</v>
      </c>
      <c r="U92" s="74">
        <v>251249999.99999997</v>
      </c>
      <c r="V92" s="73">
        <v>0</v>
      </c>
      <c r="W92" s="260">
        <v>0</v>
      </c>
      <c r="X92" s="569"/>
    </row>
    <row r="93" spans="1:26" ht="60.75" customHeight="1">
      <c r="A93" s="384" t="s">
        <v>435</v>
      </c>
      <c r="B93" s="215" t="s">
        <v>187</v>
      </c>
      <c r="C93" s="212" t="s">
        <v>515</v>
      </c>
      <c r="D93" s="287">
        <v>1</v>
      </c>
      <c r="E93" s="74">
        <v>100501249.99999999</v>
      </c>
      <c r="F93" s="74">
        <v>1</v>
      </c>
      <c r="G93" s="74">
        <v>50000000</v>
      </c>
      <c r="H93" s="310">
        <v>0</v>
      </c>
      <c r="I93" s="74"/>
      <c r="J93" s="399">
        <v>0</v>
      </c>
      <c r="K93" s="247"/>
      <c r="L93" s="310">
        <v>1</v>
      </c>
      <c r="M93" s="586">
        <v>50000000</v>
      </c>
      <c r="N93" s="399">
        <v>1</v>
      </c>
      <c r="O93" s="74">
        <v>50000000</v>
      </c>
      <c r="P93" s="310">
        <v>0</v>
      </c>
      <c r="Q93" s="74"/>
      <c r="R93" s="247">
        <v>0</v>
      </c>
      <c r="S93" s="335">
        <v>0</v>
      </c>
      <c r="T93" s="310">
        <v>0</v>
      </c>
      <c r="U93" s="74">
        <v>50501249.999999985</v>
      </c>
      <c r="V93" s="75">
        <v>0</v>
      </c>
      <c r="W93" s="260">
        <v>0</v>
      </c>
      <c r="X93" s="569"/>
    </row>
    <row r="94" spans="1:26" ht="60.75" customHeight="1">
      <c r="A94" s="378" t="s">
        <v>519</v>
      </c>
      <c r="B94" s="327"/>
      <c r="C94" s="212" t="s">
        <v>520</v>
      </c>
      <c r="D94" s="212">
        <v>0</v>
      </c>
      <c r="E94" s="74">
        <v>159363985</v>
      </c>
      <c r="F94" s="74"/>
      <c r="G94" s="74">
        <v>94565885</v>
      </c>
      <c r="H94" s="310"/>
      <c r="I94" s="74">
        <v>33128900</v>
      </c>
      <c r="J94" s="399">
        <v>0</v>
      </c>
      <c r="K94" s="247">
        <v>25135732</v>
      </c>
      <c r="L94" s="310"/>
      <c r="M94" s="586">
        <v>43400000</v>
      </c>
      <c r="N94" s="399"/>
      <c r="O94" s="74">
        <v>41897631</v>
      </c>
      <c r="P94" s="310">
        <v>0</v>
      </c>
      <c r="Q94" s="74">
        <v>39000000</v>
      </c>
      <c r="R94" s="247"/>
      <c r="S94" s="335">
        <v>27532522</v>
      </c>
      <c r="T94" s="310"/>
      <c r="U94" s="74">
        <v>43835084.999999985</v>
      </c>
      <c r="V94" s="75"/>
      <c r="W94" s="260"/>
      <c r="X94" s="569"/>
    </row>
    <row r="95" spans="1:26" ht="60.75" customHeight="1">
      <c r="A95" s="349" t="s">
        <v>504</v>
      </c>
      <c r="B95" s="225"/>
      <c r="C95" s="246"/>
      <c r="D95" s="246"/>
      <c r="E95" s="245">
        <v>5485364557.1000004</v>
      </c>
      <c r="F95" s="246"/>
      <c r="G95" s="245">
        <v>4477674296</v>
      </c>
      <c r="H95" s="314">
        <v>0</v>
      </c>
      <c r="I95" s="245">
        <v>1850000000</v>
      </c>
      <c r="J95" s="411"/>
      <c r="K95" s="356">
        <v>1841234257</v>
      </c>
      <c r="L95" s="244">
        <v>0</v>
      </c>
      <c r="M95" s="242">
        <v>1964364557</v>
      </c>
      <c r="N95" s="244">
        <v>0</v>
      </c>
      <c r="O95" s="245">
        <v>1958043414</v>
      </c>
      <c r="P95" s="245">
        <v>0</v>
      </c>
      <c r="Q95" s="245">
        <v>971000000</v>
      </c>
      <c r="R95" s="356">
        <v>0</v>
      </c>
      <c r="S95" s="245">
        <v>678396625</v>
      </c>
      <c r="T95" s="244">
        <v>0</v>
      </c>
      <c r="U95" s="242">
        <v>700000000.10000002</v>
      </c>
      <c r="V95" s="294"/>
      <c r="W95" s="381">
        <v>0</v>
      </c>
      <c r="X95" s="569"/>
      <c r="Z95" s="569"/>
    </row>
    <row r="96" spans="1:26" ht="60.75" customHeight="1">
      <c r="A96" s="378" t="s">
        <v>436</v>
      </c>
      <c r="B96" s="250" t="s">
        <v>187</v>
      </c>
      <c r="C96" s="212" t="s">
        <v>437</v>
      </c>
      <c r="D96" s="287">
        <v>4</v>
      </c>
      <c r="E96" s="74">
        <v>2447675425</v>
      </c>
      <c r="F96" s="74">
        <v>2.75</v>
      </c>
      <c r="G96" s="74">
        <v>2341241155</v>
      </c>
      <c r="H96" s="310">
        <v>1</v>
      </c>
      <c r="I96" s="74">
        <v>1406644400</v>
      </c>
      <c r="J96" s="399">
        <v>1</v>
      </c>
      <c r="K96" s="247">
        <v>1405282284</v>
      </c>
      <c r="L96" s="310">
        <v>1</v>
      </c>
      <c r="M96" s="586">
        <v>586031025</v>
      </c>
      <c r="N96" s="399">
        <v>1</v>
      </c>
      <c r="O96" s="74">
        <v>586031024</v>
      </c>
      <c r="P96" s="310">
        <v>1</v>
      </c>
      <c r="Q96" s="74">
        <v>350000000</v>
      </c>
      <c r="R96" s="767">
        <v>0.75</v>
      </c>
      <c r="S96" s="74">
        <v>349927847</v>
      </c>
      <c r="T96" s="304">
        <v>1</v>
      </c>
      <c r="U96" s="74">
        <v>105000000</v>
      </c>
      <c r="V96" s="73">
        <v>0</v>
      </c>
      <c r="W96" s="260">
        <v>0</v>
      </c>
      <c r="X96" s="569"/>
      <c r="Z96" s="569"/>
    </row>
    <row r="97" spans="1:26" ht="60.75" customHeight="1">
      <c r="A97" s="378" t="s">
        <v>438</v>
      </c>
      <c r="B97" s="250" t="s">
        <v>187</v>
      </c>
      <c r="C97" s="212" t="s">
        <v>131</v>
      </c>
      <c r="D97" s="287">
        <v>4</v>
      </c>
      <c r="E97" s="74">
        <v>427713166</v>
      </c>
      <c r="F97" s="74">
        <v>2.75</v>
      </c>
      <c r="G97" s="74">
        <v>260000000</v>
      </c>
      <c r="H97" s="310">
        <v>1</v>
      </c>
      <c r="I97" s="74"/>
      <c r="J97" s="399">
        <v>1</v>
      </c>
      <c r="K97" s="247">
        <v>0</v>
      </c>
      <c r="L97" s="310">
        <v>1</v>
      </c>
      <c r="M97" s="586">
        <v>0</v>
      </c>
      <c r="N97" s="399">
        <v>1</v>
      </c>
      <c r="O97" s="74">
        <v>0</v>
      </c>
      <c r="P97" s="310">
        <v>1</v>
      </c>
      <c r="Q97" s="74">
        <v>260000000</v>
      </c>
      <c r="R97" s="767">
        <v>0.75</v>
      </c>
      <c r="S97" s="74">
        <v>260000000</v>
      </c>
      <c r="T97" s="304">
        <v>1</v>
      </c>
      <c r="U97" s="74">
        <v>167713166</v>
      </c>
      <c r="V97" s="73">
        <v>0</v>
      </c>
      <c r="W97" s="260">
        <v>0</v>
      </c>
      <c r="X97" s="569"/>
    </row>
    <row r="98" spans="1:26" ht="60.75" customHeight="1">
      <c r="A98" s="378" t="s">
        <v>439</v>
      </c>
      <c r="B98" s="250" t="s">
        <v>189</v>
      </c>
      <c r="C98" s="212" t="s">
        <v>1</v>
      </c>
      <c r="D98" s="287">
        <v>100</v>
      </c>
      <c r="E98" s="74">
        <v>1317482169.0999999</v>
      </c>
      <c r="F98" s="74"/>
      <c r="G98" s="74">
        <v>1144311609</v>
      </c>
      <c r="H98" s="310">
        <v>0</v>
      </c>
      <c r="I98" s="74">
        <v>104000000</v>
      </c>
      <c r="J98" s="399">
        <v>0</v>
      </c>
      <c r="K98" s="247">
        <v>100400000</v>
      </c>
      <c r="L98" s="310">
        <v>20</v>
      </c>
      <c r="M98" s="586">
        <v>1048695335</v>
      </c>
      <c r="N98" s="399">
        <v>20</v>
      </c>
      <c r="O98" s="74">
        <v>1043911609</v>
      </c>
      <c r="P98" s="310">
        <v>75</v>
      </c>
      <c r="Q98" s="74">
        <v>0</v>
      </c>
      <c r="R98" s="247">
        <v>75</v>
      </c>
      <c r="S98" s="215">
        <v>0</v>
      </c>
      <c r="T98" s="304">
        <v>100</v>
      </c>
      <c r="U98" s="74">
        <v>164786834.09999999</v>
      </c>
      <c r="V98" s="75">
        <v>0</v>
      </c>
      <c r="W98" s="260">
        <v>0</v>
      </c>
      <c r="X98" s="569"/>
    </row>
    <row r="99" spans="1:26" ht="92.25" customHeight="1">
      <c r="A99" s="378" t="s">
        <v>440</v>
      </c>
      <c r="B99" s="215" t="s">
        <v>189</v>
      </c>
      <c r="C99" s="212" t="s">
        <v>441</v>
      </c>
      <c r="D99" s="287">
        <v>38</v>
      </c>
      <c r="E99" s="74">
        <v>1292493797</v>
      </c>
      <c r="F99" s="74">
        <v>107</v>
      </c>
      <c r="G99" s="74">
        <v>732121532</v>
      </c>
      <c r="H99" s="310">
        <v>38</v>
      </c>
      <c r="I99" s="74">
        <v>339355600</v>
      </c>
      <c r="J99" s="399">
        <v>38</v>
      </c>
      <c r="K99" s="247">
        <v>335551973</v>
      </c>
      <c r="L99" s="310">
        <v>38</v>
      </c>
      <c r="M99" s="586">
        <v>329638197</v>
      </c>
      <c r="N99" s="399">
        <v>38</v>
      </c>
      <c r="O99" s="74">
        <v>328100781</v>
      </c>
      <c r="P99" s="310">
        <v>38</v>
      </c>
      <c r="Q99" s="74">
        <v>361000000</v>
      </c>
      <c r="R99" s="247">
        <v>31</v>
      </c>
      <c r="S99" s="335">
        <v>68468778</v>
      </c>
      <c r="T99" s="304">
        <v>38</v>
      </c>
      <c r="U99" s="74">
        <v>262500000</v>
      </c>
      <c r="V99" s="75">
        <v>0</v>
      </c>
      <c r="W99" s="260">
        <v>0</v>
      </c>
      <c r="X99" s="569"/>
    </row>
    <row r="100" spans="1:26" ht="57.75" customHeight="1">
      <c r="A100" s="228" t="s">
        <v>442</v>
      </c>
      <c r="B100" s="253"/>
      <c r="C100" s="241"/>
      <c r="D100" s="241"/>
      <c r="E100" s="242">
        <v>13466228864.241619</v>
      </c>
      <c r="F100" s="241"/>
      <c r="G100" s="242">
        <v>9284528157.1182995</v>
      </c>
      <c r="H100" s="242">
        <v>0</v>
      </c>
      <c r="I100" s="242">
        <v>4172562737</v>
      </c>
      <c r="J100" s="411"/>
      <c r="K100" s="230">
        <v>4055938669</v>
      </c>
      <c r="L100" s="242"/>
      <c r="M100" s="242">
        <v>3602400893.4651198</v>
      </c>
      <c r="N100" s="242"/>
      <c r="O100" s="242">
        <v>3484467633.1199999</v>
      </c>
      <c r="P100" s="242"/>
      <c r="Q100" s="242">
        <v>3491265233.5699997</v>
      </c>
      <c r="R100" s="230"/>
      <c r="S100" s="242">
        <v>1744121854.9983001</v>
      </c>
      <c r="T100" s="242"/>
      <c r="U100" s="242">
        <v>2200000000.2065001</v>
      </c>
      <c r="V100" s="242"/>
      <c r="W100" s="385">
        <v>0</v>
      </c>
      <c r="X100" s="569"/>
    </row>
    <row r="101" spans="1:26" ht="36">
      <c r="A101" s="345" t="s">
        <v>503</v>
      </c>
      <c r="B101" s="254"/>
      <c r="C101" s="246"/>
      <c r="D101" s="246"/>
      <c r="E101" s="245">
        <v>7033912015.2416191</v>
      </c>
      <c r="F101" s="252"/>
      <c r="G101" s="245">
        <v>5727199353</v>
      </c>
      <c r="H101" s="315">
        <v>0</v>
      </c>
      <c r="I101" s="245">
        <v>2562562737</v>
      </c>
      <c r="J101" s="411"/>
      <c r="K101" s="356">
        <v>2493141500</v>
      </c>
      <c r="L101" s="244">
        <v>0</v>
      </c>
      <c r="M101" s="245">
        <v>2202400893.4651198</v>
      </c>
      <c r="N101" s="251">
        <v>0</v>
      </c>
      <c r="O101" s="245">
        <v>2169866016</v>
      </c>
      <c r="P101" s="245"/>
      <c r="Q101" s="245">
        <v>1568948384.5699999</v>
      </c>
      <c r="R101" s="356">
        <v>0</v>
      </c>
      <c r="S101" s="245">
        <v>1064191837</v>
      </c>
      <c r="T101" s="251">
        <v>0</v>
      </c>
      <c r="U101" s="245">
        <v>700000000.20649993</v>
      </c>
      <c r="V101" s="265"/>
      <c r="W101" s="381">
        <v>0</v>
      </c>
      <c r="X101" s="569"/>
      <c r="Z101" s="569"/>
    </row>
    <row r="102" spans="1:26" ht="36">
      <c r="A102" s="378" t="s">
        <v>443</v>
      </c>
      <c r="B102" s="215" t="s">
        <v>189</v>
      </c>
      <c r="C102" s="212" t="s">
        <v>516</v>
      </c>
      <c r="D102" s="287">
        <v>1</v>
      </c>
      <c r="E102" s="74">
        <v>462897998.91999996</v>
      </c>
      <c r="F102" s="599">
        <v>0.72499999999999998</v>
      </c>
      <c r="G102" s="74">
        <v>337026475</v>
      </c>
      <c r="H102" s="310">
        <v>1</v>
      </c>
      <c r="I102" s="74">
        <v>119232028</v>
      </c>
      <c r="J102" s="399">
        <v>1</v>
      </c>
      <c r="K102" s="247">
        <v>119232028</v>
      </c>
      <c r="L102" s="310">
        <v>1</v>
      </c>
      <c r="M102" s="586">
        <v>106328258.56</v>
      </c>
      <c r="N102" s="399">
        <v>1</v>
      </c>
      <c r="O102" s="74">
        <v>106328259</v>
      </c>
      <c r="P102" s="310">
        <v>1</v>
      </c>
      <c r="Q102" s="74">
        <v>132280568</v>
      </c>
      <c r="R102" s="767">
        <v>0.9</v>
      </c>
      <c r="S102" s="74">
        <v>111466188</v>
      </c>
      <c r="T102" s="310">
        <v>1</v>
      </c>
      <c r="U102" s="74">
        <v>105057144.35999997</v>
      </c>
      <c r="V102" s="73">
        <v>0</v>
      </c>
      <c r="W102" s="260">
        <v>0</v>
      </c>
      <c r="X102" s="569"/>
      <c r="Z102" s="569"/>
    </row>
    <row r="103" spans="1:26" ht="36">
      <c r="A103" s="378" t="s">
        <v>444</v>
      </c>
      <c r="B103" s="215" t="s">
        <v>187</v>
      </c>
      <c r="C103" s="212" t="s">
        <v>1</v>
      </c>
      <c r="D103" s="287">
        <v>100</v>
      </c>
      <c r="E103" s="74">
        <v>2550289555</v>
      </c>
      <c r="F103" s="74">
        <v>34.75</v>
      </c>
      <c r="G103" s="74">
        <v>1886253607</v>
      </c>
      <c r="H103" s="310">
        <v>25</v>
      </c>
      <c r="I103" s="74">
        <v>567360065</v>
      </c>
      <c r="J103" s="399">
        <v>25</v>
      </c>
      <c r="K103" s="247">
        <v>567360065</v>
      </c>
      <c r="L103" s="310">
        <v>50</v>
      </c>
      <c r="M103" s="586">
        <v>558123413</v>
      </c>
      <c r="N103" s="399">
        <v>50</v>
      </c>
      <c r="O103" s="74">
        <v>528738428</v>
      </c>
      <c r="P103" s="310">
        <v>75</v>
      </c>
      <c r="Q103" s="74">
        <v>1022806077</v>
      </c>
      <c r="R103" s="763">
        <v>64</v>
      </c>
      <c r="S103" s="335">
        <v>790155114</v>
      </c>
      <c r="T103" s="310">
        <v>100</v>
      </c>
      <c r="U103" s="74">
        <v>401999999.99999994</v>
      </c>
      <c r="V103" s="75">
        <v>0</v>
      </c>
      <c r="W103" s="260">
        <v>0</v>
      </c>
      <c r="X103" s="569"/>
    </row>
    <row r="104" spans="1:26" ht="44.25" customHeight="1">
      <c r="A104" s="378" t="s">
        <v>445</v>
      </c>
      <c r="B104" s="215" t="s">
        <v>189</v>
      </c>
      <c r="C104" s="212" t="s">
        <v>179</v>
      </c>
      <c r="D104" s="287">
        <v>1</v>
      </c>
      <c r="E104" s="74">
        <v>319704860</v>
      </c>
      <c r="F104" s="74">
        <v>0.72499999999999998</v>
      </c>
      <c r="G104" s="74">
        <v>146328980</v>
      </c>
      <c r="H104" s="310">
        <v>1</v>
      </c>
      <c r="I104" s="74">
        <v>0</v>
      </c>
      <c r="J104" s="399">
        <v>1</v>
      </c>
      <c r="K104" s="247">
        <v>0</v>
      </c>
      <c r="L104" s="310">
        <v>1</v>
      </c>
      <c r="M104" s="586">
        <v>120951880</v>
      </c>
      <c r="N104" s="399">
        <v>1</v>
      </c>
      <c r="O104" s="74">
        <v>119907716</v>
      </c>
      <c r="P104" s="310">
        <v>1</v>
      </c>
      <c r="Q104" s="74">
        <v>188612329</v>
      </c>
      <c r="R104" s="761">
        <v>0.9</v>
      </c>
      <c r="S104" s="74">
        <v>26421264</v>
      </c>
      <c r="T104" s="310">
        <v>1</v>
      </c>
      <c r="U104" s="74">
        <v>10140650.999999996</v>
      </c>
      <c r="V104" s="73">
        <v>0</v>
      </c>
      <c r="W104" s="260">
        <v>0</v>
      </c>
      <c r="X104" s="569"/>
    </row>
    <row r="105" spans="1:26" ht="69" customHeight="1">
      <c r="A105" s="378" t="s">
        <v>446</v>
      </c>
      <c r="B105" s="215" t="s">
        <v>187</v>
      </c>
      <c r="C105" s="212" t="s">
        <v>193</v>
      </c>
      <c r="D105" s="287">
        <v>1</v>
      </c>
      <c r="E105" s="74">
        <v>0</v>
      </c>
      <c r="F105" s="74">
        <v>1</v>
      </c>
      <c r="G105" s="74">
        <v>0</v>
      </c>
      <c r="H105" s="310">
        <v>1</v>
      </c>
      <c r="I105" s="74">
        <v>0</v>
      </c>
      <c r="J105" s="399">
        <v>1</v>
      </c>
      <c r="K105" s="247">
        <v>0</v>
      </c>
      <c r="L105" s="310">
        <v>0</v>
      </c>
      <c r="M105" s="586">
        <v>0</v>
      </c>
      <c r="N105" s="399">
        <v>0</v>
      </c>
      <c r="O105" s="74">
        <v>0</v>
      </c>
      <c r="P105" s="310">
        <v>0</v>
      </c>
      <c r="Q105" s="74">
        <v>0</v>
      </c>
      <c r="R105" s="761">
        <v>0</v>
      </c>
      <c r="S105" s="74">
        <v>0</v>
      </c>
      <c r="T105" s="310">
        <v>0</v>
      </c>
      <c r="U105" s="74">
        <v>0</v>
      </c>
      <c r="V105" s="73">
        <v>0</v>
      </c>
      <c r="W105" s="260">
        <v>0</v>
      </c>
      <c r="X105" s="569"/>
    </row>
    <row r="106" spans="1:26" ht="72">
      <c r="A106" s="378" t="s">
        <v>447</v>
      </c>
      <c r="B106" s="215" t="s">
        <v>187</v>
      </c>
      <c r="C106" s="212" t="s">
        <v>448</v>
      </c>
      <c r="D106" s="287">
        <v>4</v>
      </c>
      <c r="E106" s="74">
        <v>3444273228.71312</v>
      </c>
      <c r="F106" s="74">
        <v>2.4</v>
      </c>
      <c r="G106" s="74">
        <v>3209809692</v>
      </c>
      <c r="H106" s="310">
        <v>1</v>
      </c>
      <c r="I106" s="74">
        <v>1813723379</v>
      </c>
      <c r="J106" s="399">
        <v>1</v>
      </c>
      <c r="K106" s="247">
        <v>1744310456</v>
      </c>
      <c r="L106" s="310">
        <v>1</v>
      </c>
      <c r="M106" s="586">
        <v>1334481688.71312</v>
      </c>
      <c r="N106" s="434">
        <v>0.9</v>
      </c>
      <c r="O106" s="74">
        <v>1332380306</v>
      </c>
      <c r="P106" s="310">
        <v>1</v>
      </c>
      <c r="Q106" s="74">
        <v>133179136</v>
      </c>
      <c r="R106" s="761">
        <v>0.5</v>
      </c>
      <c r="S106" s="74">
        <v>133118930</v>
      </c>
      <c r="T106" s="310">
        <v>1</v>
      </c>
      <c r="U106" s="74">
        <v>162889025</v>
      </c>
      <c r="V106" s="73">
        <v>0</v>
      </c>
      <c r="W106" s="260">
        <v>0</v>
      </c>
      <c r="X106" s="569"/>
    </row>
    <row r="107" spans="1:26" ht="39.75" customHeight="1">
      <c r="A107" s="378" t="s">
        <v>449</v>
      </c>
      <c r="B107" s="215" t="s">
        <v>187</v>
      </c>
      <c r="C107" s="212" t="s">
        <v>498</v>
      </c>
      <c r="D107" s="287">
        <v>3</v>
      </c>
      <c r="E107" s="74">
        <v>137593144.56999999</v>
      </c>
      <c r="F107" s="74">
        <v>2.5</v>
      </c>
      <c r="G107" s="74">
        <v>64617211</v>
      </c>
      <c r="H107" s="310">
        <v>1</v>
      </c>
      <c r="I107" s="255">
        <v>0</v>
      </c>
      <c r="J107" s="406">
        <v>1</v>
      </c>
      <c r="K107" s="256">
        <v>0</v>
      </c>
      <c r="L107" s="312">
        <v>1</v>
      </c>
      <c r="M107" s="588">
        <v>64617211</v>
      </c>
      <c r="N107" s="406">
        <v>1</v>
      </c>
      <c r="O107" s="255">
        <v>64617211</v>
      </c>
      <c r="P107" s="312">
        <v>1</v>
      </c>
      <c r="Q107" s="74">
        <v>72975933.569999993</v>
      </c>
      <c r="R107" s="768">
        <v>0.5</v>
      </c>
      <c r="S107" s="255">
        <v>0</v>
      </c>
      <c r="T107" s="312">
        <v>0</v>
      </c>
      <c r="U107" s="74"/>
      <c r="V107" s="73">
        <v>0</v>
      </c>
      <c r="W107" s="260">
        <v>0</v>
      </c>
      <c r="X107" s="569"/>
    </row>
    <row r="108" spans="1:26" ht="39.75" customHeight="1">
      <c r="A108" s="378" t="s">
        <v>450</v>
      </c>
      <c r="B108" s="215" t="s">
        <v>189</v>
      </c>
      <c r="C108" s="212" t="s">
        <v>192</v>
      </c>
      <c r="D108" s="287">
        <v>1</v>
      </c>
      <c r="E108" s="74">
        <v>19013302.0385</v>
      </c>
      <c r="F108" s="74">
        <v>0.6</v>
      </c>
      <c r="G108" s="74">
        <v>14175122</v>
      </c>
      <c r="H108" s="310">
        <v>1</v>
      </c>
      <c r="I108" s="255">
        <v>4584866</v>
      </c>
      <c r="J108" s="406">
        <v>1</v>
      </c>
      <c r="K108" s="256">
        <v>4584866</v>
      </c>
      <c r="L108" s="312">
        <v>1</v>
      </c>
      <c r="M108" s="588">
        <v>9590256.1919999998</v>
      </c>
      <c r="N108" s="406">
        <v>1</v>
      </c>
      <c r="O108" s="255">
        <v>9590256</v>
      </c>
      <c r="P108" s="312">
        <v>1</v>
      </c>
      <c r="Q108" s="74">
        <v>0</v>
      </c>
      <c r="R108" s="768">
        <v>0.4</v>
      </c>
      <c r="S108" s="255">
        <v>0</v>
      </c>
      <c r="T108" s="312">
        <v>1</v>
      </c>
      <c r="U108" s="74">
        <v>4838179.8464999991</v>
      </c>
      <c r="V108" s="73">
        <v>0</v>
      </c>
      <c r="W108" s="260">
        <v>0</v>
      </c>
      <c r="X108" s="569"/>
    </row>
    <row r="109" spans="1:26" ht="48.75" customHeight="1">
      <c r="A109" s="378" t="s">
        <v>451</v>
      </c>
      <c r="B109" s="215" t="s">
        <v>187</v>
      </c>
      <c r="C109" s="212" t="s">
        <v>131</v>
      </c>
      <c r="D109" s="287">
        <v>2</v>
      </c>
      <c r="E109" s="74">
        <v>50200000</v>
      </c>
      <c r="F109" s="74">
        <v>2</v>
      </c>
      <c r="G109" s="74">
        <v>50191686</v>
      </c>
      <c r="H109" s="312">
        <v>1</v>
      </c>
      <c r="I109" s="255">
        <v>50200000</v>
      </c>
      <c r="J109" s="399">
        <v>1</v>
      </c>
      <c r="K109" s="247">
        <v>50191686</v>
      </c>
      <c r="L109" s="310">
        <v>1</v>
      </c>
      <c r="M109" s="586"/>
      <c r="N109" s="399">
        <v>1</v>
      </c>
      <c r="O109" s="74">
        <v>0</v>
      </c>
      <c r="P109" s="310">
        <v>0</v>
      </c>
      <c r="Q109" s="74"/>
      <c r="R109" s="247">
        <v>0</v>
      </c>
      <c r="S109" s="74">
        <v>0</v>
      </c>
      <c r="T109" s="310">
        <v>0</v>
      </c>
      <c r="U109" s="74">
        <v>0</v>
      </c>
      <c r="V109" s="73">
        <v>0</v>
      </c>
      <c r="W109" s="260">
        <v>0</v>
      </c>
      <c r="X109" s="569"/>
    </row>
    <row r="110" spans="1:26" ht="48.75" customHeight="1">
      <c r="A110" s="378" t="s">
        <v>519</v>
      </c>
      <c r="B110" s="327"/>
      <c r="C110" s="212" t="s">
        <v>520</v>
      </c>
      <c r="D110" s="212">
        <v>0</v>
      </c>
      <c r="E110" s="74">
        <v>49939926</v>
      </c>
      <c r="F110" s="255"/>
      <c r="G110" s="74">
        <v>18796580</v>
      </c>
      <c r="H110" s="312"/>
      <c r="I110" s="255">
        <v>7462399</v>
      </c>
      <c r="J110" s="406">
        <v>0</v>
      </c>
      <c r="K110" s="256">
        <v>7462399</v>
      </c>
      <c r="L110" s="312"/>
      <c r="M110" s="588">
        <v>8308186</v>
      </c>
      <c r="N110" s="406"/>
      <c r="O110" s="255">
        <v>8303840</v>
      </c>
      <c r="P110" s="312">
        <v>0</v>
      </c>
      <c r="Q110" s="74">
        <v>19094341</v>
      </c>
      <c r="R110" s="256"/>
      <c r="S110" s="255">
        <v>3030341</v>
      </c>
      <c r="T110" s="310"/>
      <c r="U110" s="74">
        <v>15074999.999999998</v>
      </c>
      <c r="V110" s="340"/>
      <c r="W110" s="341"/>
      <c r="X110" s="569"/>
    </row>
    <row r="111" spans="1:26" ht="50.25" customHeight="1">
      <c r="A111" s="351" t="s">
        <v>502</v>
      </c>
      <c r="B111" s="267"/>
      <c r="C111" s="239"/>
      <c r="D111" s="268"/>
      <c r="E111" s="237">
        <v>6432316849</v>
      </c>
      <c r="F111" s="268"/>
      <c r="G111" s="237">
        <v>3557328804.1183</v>
      </c>
      <c r="H111" s="268"/>
      <c r="I111" s="237">
        <v>1610000000</v>
      </c>
      <c r="J111" s="407"/>
      <c r="K111" s="268">
        <v>1562797169</v>
      </c>
      <c r="L111" s="233"/>
      <c r="M111" s="237">
        <v>1400000000</v>
      </c>
      <c r="N111" s="233"/>
      <c r="O111" s="237">
        <v>1314601617.1199999</v>
      </c>
      <c r="P111" s="237"/>
      <c r="Q111" s="237">
        <v>1922316849</v>
      </c>
      <c r="R111" s="268"/>
      <c r="S111" s="237">
        <v>679930017.99830008</v>
      </c>
      <c r="T111" s="221"/>
      <c r="U111" s="237">
        <v>1500000000</v>
      </c>
      <c r="V111" s="265"/>
      <c r="W111" s="379">
        <v>0</v>
      </c>
      <c r="X111" s="569"/>
      <c r="Z111" s="569"/>
    </row>
    <row r="112" spans="1:26" ht="50.25" customHeight="1">
      <c r="A112" s="374" t="s">
        <v>452</v>
      </c>
      <c r="B112" s="215" t="s">
        <v>189</v>
      </c>
      <c r="C112" s="212" t="s">
        <v>1</v>
      </c>
      <c r="D112" s="287">
        <v>100</v>
      </c>
      <c r="E112" s="74">
        <v>0</v>
      </c>
      <c r="F112" s="74">
        <v>32.75</v>
      </c>
      <c r="G112" s="74">
        <v>0</v>
      </c>
      <c r="H112" s="310">
        <v>25</v>
      </c>
      <c r="I112" s="255"/>
      <c r="J112" s="414">
        <v>25</v>
      </c>
      <c r="K112" s="256">
        <v>0</v>
      </c>
      <c r="L112" s="312">
        <v>50</v>
      </c>
      <c r="M112" s="610">
        <v>0</v>
      </c>
      <c r="N112" s="406">
        <v>50</v>
      </c>
      <c r="O112" s="255">
        <v>0</v>
      </c>
      <c r="P112" s="310">
        <v>75</v>
      </c>
      <c r="Q112" s="255">
        <v>0</v>
      </c>
      <c r="R112" s="763">
        <v>56</v>
      </c>
      <c r="S112" s="255">
        <v>0</v>
      </c>
      <c r="T112" s="310">
        <v>100</v>
      </c>
      <c r="U112" s="62">
        <v>0</v>
      </c>
      <c r="V112" s="73">
        <v>0</v>
      </c>
      <c r="W112" s="273">
        <v>0</v>
      </c>
      <c r="X112" s="661">
        <v>49.5</v>
      </c>
      <c r="Z112" s="569"/>
    </row>
    <row r="113" spans="1:24" ht="50.25" customHeight="1">
      <c r="A113" s="383" t="s">
        <v>453</v>
      </c>
      <c r="B113" s="215" t="s">
        <v>455</v>
      </c>
      <c r="C113" s="212" t="s">
        <v>499</v>
      </c>
      <c r="D113" s="287">
        <v>1</v>
      </c>
      <c r="E113" s="74">
        <v>1477939295</v>
      </c>
      <c r="F113" s="74">
        <v>0.6875</v>
      </c>
      <c r="G113" s="74">
        <v>866174692.75830007</v>
      </c>
      <c r="H113" s="310">
        <v>1</v>
      </c>
      <c r="I113" s="255">
        <v>264620800</v>
      </c>
      <c r="J113" s="414">
        <v>1</v>
      </c>
      <c r="K113" s="256">
        <v>259667370</v>
      </c>
      <c r="L113" s="312">
        <v>1</v>
      </c>
      <c r="M113" s="588">
        <v>302686299</v>
      </c>
      <c r="N113" s="406">
        <v>1</v>
      </c>
      <c r="O113" s="255">
        <v>300653194.75999999</v>
      </c>
      <c r="P113" s="312">
        <v>1</v>
      </c>
      <c r="Q113" s="255">
        <v>829495693</v>
      </c>
      <c r="R113" s="769">
        <v>0.75</v>
      </c>
      <c r="S113" s="255">
        <v>305854127.99830002</v>
      </c>
      <c r="T113" s="312">
        <v>1</v>
      </c>
      <c r="U113" s="255">
        <v>81136503</v>
      </c>
      <c r="V113" s="73">
        <v>0</v>
      </c>
      <c r="W113" s="260">
        <v>0</v>
      </c>
      <c r="X113" s="569">
        <v>75</v>
      </c>
    </row>
    <row r="114" spans="1:24" ht="50.25" customHeight="1">
      <c r="A114" s="371" t="s">
        <v>454</v>
      </c>
      <c r="B114" s="215" t="s">
        <v>455</v>
      </c>
      <c r="C114" s="212" t="s">
        <v>179</v>
      </c>
      <c r="D114" s="287">
        <v>0.75</v>
      </c>
      <c r="E114" s="74">
        <v>2269595030</v>
      </c>
      <c r="F114" s="287">
        <v>0.68500000000000005</v>
      </c>
      <c r="G114" s="74">
        <v>1550411331</v>
      </c>
      <c r="H114" s="310">
        <v>1</v>
      </c>
      <c r="I114" s="255">
        <v>1188379200</v>
      </c>
      <c r="J114" s="414">
        <v>1</v>
      </c>
      <c r="K114" s="256">
        <v>1156645716</v>
      </c>
      <c r="L114" s="312">
        <v>1</v>
      </c>
      <c r="M114" s="588">
        <v>360000000</v>
      </c>
      <c r="N114" s="406">
        <v>1</v>
      </c>
      <c r="O114" s="255">
        <v>304449785</v>
      </c>
      <c r="P114" s="312">
        <v>1</v>
      </c>
      <c r="Q114" s="255">
        <v>189315830</v>
      </c>
      <c r="R114" s="768">
        <v>0.74</v>
      </c>
      <c r="S114" s="255">
        <v>89315830</v>
      </c>
      <c r="T114" s="312">
        <v>0</v>
      </c>
      <c r="U114" s="255">
        <v>531900000</v>
      </c>
      <c r="V114" s="73">
        <v>0</v>
      </c>
      <c r="W114" s="260">
        <v>0</v>
      </c>
      <c r="X114" s="569"/>
    </row>
    <row r="115" spans="1:24" ht="57" customHeight="1">
      <c r="A115" s="371" t="s">
        <v>456</v>
      </c>
      <c r="B115" s="215" t="s">
        <v>187</v>
      </c>
      <c r="C115" s="212" t="s">
        <v>500</v>
      </c>
      <c r="D115" s="287">
        <v>4</v>
      </c>
      <c r="E115" s="74">
        <v>1350040455</v>
      </c>
      <c r="F115" s="74">
        <v>2.5499999999999998</v>
      </c>
      <c r="G115" s="74">
        <v>372031248.36000001</v>
      </c>
      <c r="H115" s="310">
        <v>1</v>
      </c>
      <c r="I115" s="255"/>
      <c r="J115" s="414">
        <v>1</v>
      </c>
      <c r="K115" s="256">
        <v>0</v>
      </c>
      <c r="L115" s="312">
        <v>1</v>
      </c>
      <c r="M115" s="588">
        <v>319029600</v>
      </c>
      <c r="N115" s="406">
        <v>1</v>
      </c>
      <c r="O115" s="255">
        <v>307278993.36000001</v>
      </c>
      <c r="P115" s="312">
        <v>1</v>
      </c>
      <c r="Q115" s="255">
        <v>683497521</v>
      </c>
      <c r="R115" s="768">
        <v>0.55000000000000004</v>
      </c>
      <c r="S115" s="255">
        <v>64752255</v>
      </c>
      <c r="T115" s="312">
        <v>1</v>
      </c>
      <c r="U115" s="255">
        <v>347513334</v>
      </c>
      <c r="V115" s="73">
        <v>0</v>
      </c>
      <c r="W115" s="272">
        <v>0</v>
      </c>
      <c r="X115" s="569"/>
    </row>
    <row r="116" spans="1:24" ht="80.25" customHeight="1" thickBot="1">
      <c r="A116" s="389" t="s">
        <v>457</v>
      </c>
      <c r="B116" s="215" t="s">
        <v>189</v>
      </c>
      <c r="C116" s="212" t="s">
        <v>192</v>
      </c>
      <c r="D116" s="342">
        <v>1</v>
      </c>
      <c r="E116" s="74">
        <v>1231684565</v>
      </c>
      <c r="F116" s="287">
        <v>0.6875</v>
      </c>
      <c r="G116" s="74">
        <v>687842211</v>
      </c>
      <c r="H116" s="312">
        <v>1</v>
      </c>
      <c r="I116" s="255">
        <v>140000000</v>
      </c>
      <c r="J116" s="414">
        <v>1</v>
      </c>
      <c r="K116" s="256">
        <v>132922987</v>
      </c>
      <c r="L116" s="312">
        <v>1</v>
      </c>
      <c r="M116" s="588">
        <v>404975933</v>
      </c>
      <c r="N116" s="406">
        <v>1</v>
      </c>
      <c r="O116" s="255">
        <v>389439076</v>
      </c>
      <c r="P116" s="312">
        <v>1</v>
      </c>
      <c r="Q116" s="255">
        <v>165480148</v>
      </c>
      <c r="R116" s="769">
        <v>0.75</v>
      </c>
      <c r="S116" s="255">
        <v>165480148</v>
      </c>
      <c r="T116" s="312">
        <v>1</v>
      </c>
      <c r="U116" s="255">
        <v>521228484</v>
      </c>
      <c r="V116" s="333">
        <v>0</v>
      </c>
      <c r="W116" s="334">
        <v>0</v>
      </c>
      <c r="X116" s="569"/>
    </row>
    <row r="117" spans="1:24" ht="80.25" customHeight="1" thickBot="1">
      <c r="A117" s="378" t="s">
        <v>519</v>
      </c>
      <c r="B117" s="327"/>
      <c r="C117" s="212" t="s">
        <v>520</v>
      </c>
      <c r="D117" s="212">
        <v>0</v>
      </c>
      <c r="E117" s="74">
        <v>103057504</v>
      </c>
      <c r="F117" s="74"/>
      <c r="G117" s="74">
        <v>80869321</v>
      </c>
      <c r="H117" s="310"/>
      <c r="I117" s="74">
        <v>17000000</v>
      </c>
      <c r="J117" s="415"/>
      <c r="K117" s="247">
        <v>13561096</v>
      </c>
      <c r="L117" s="310"/>
      <c r="M117" s="586">
        <v>13308168</v>
      </c>
      <c r="N117" s="399"/>
      <c r="O117" s="74">
        <v>12780568</v>
      </c>
      <c r="P117" s="310">
        <v>0</v>
      </c>
      <c r="Q117" s="255">
        <v>54527657</v>
      </c>
      <c r="R117" s="247"/>
      <c r="S117" s="74">
        <v>54527657</v>
      </c>
      <c r="T117" s="310"/>
      <c r="U117" s="255">
        <v>18221679</v>
      </c>
      <c r="V117" s="73"/>
      <c r="W117" s="260"/>
      <c r="X117" s="569"/>
    </row>
    <row r="118" spans="1:24" ht="38.25" customHeight="1" thickBot="1">
      <c r="A118" s="784" t="s">
        <v>194</v>
      </c>
      <c r="B118" s="785"/>
      <c r="C118" s="785"/>
      <c r="D118" s="786"/>
      <c r="E118" s="343">
        <v>109508652751.13411</v>
      </c>
      <c r="F118" s="343"/>
      <c r="G118" s="343">
        <v>72039269252.494293</v>
      </c>
      <c r="H118" s="343"/>
      <c r="I118" s="343">
        <v>31883600736</v>
      </c>
      <c r="J118" s="416"/>
      <c r="K118" s="359">
        <v>31023133223</v>
      </c>
      <c r="L118" s="343"/>
      <c r="M118" s="343">
        <v>27866767572.465118</v>
      </c>
      <c r="N118" s="343"/>
      <c r="O118" s="343">
        <v>26336039932.591999</v>
      </c>
      <c r="P118" s="343"/>
      <c r="Q118" s="343">
        <v>32780226895.156578</v>
      </c>
      <c r="R118" s="359">
        <v>0</v>
      </c>
      <c r="S118" s="343">
        <v>14680096096.9023</v>
      </c>
      <c r="T118" s="343"/>
      <c r="U118" s="343">
        <v>16978057547.5124</v>
      </c>
      <c r="V118" s="343"/>
      <c r="W118" s="390">
        <v>0</v>
      </c>
    </row>
    <row r="119" spans="1:24" ht="3.75" customHeight="1" thickBot="1">
      <c r="A119" s="274"/>
      <c r="B119" s="275"/>
      <c r="C119" s="275"/>
      <c r="D119" s="275"/>
      <c r="E119" s="276"/>
      <c r="F119" s="275"/>
      <c r="G119" s="276"/>
      <c r="H119" s="275"/>
      <c r="I119" s="275"/>
      <c r="J119" s="417"/>
      <c r="K119" s="360"/>
      <c r="L119" s="275"/>
      <c r="M119" s="275"/>
      <c r="N119" s="275"/>
      <c r="O119" s="275"/>
      <c r="P119" s="275"/>
      <c r="Q119" s="278"/>
      <c r="R119" s="770"/>
      <c r="S119" s="277"/>
      <c r="T119" s="275"/>
      <c r="U119" s="278"/>
      <c r="V119" s="279"/>
      <c r="W119" s="280"/>
    </row>
    <row r="120" spans="1:24" ht="18">
      <c r="E120" s="64"/>
      <c r="G120" s="67"/>
      <c r="H120" s="67"/>
      <c r="I120" s="67"/>
      <c r="J120" s="429"/>
      <c r="K120" s="430"/>
      <c r="M120" s="611"/>
      <c r="N120" s="67"/>
      <c r="O120" s="611"/>
    </row>
    <row r="121" spans="1:24">
      <c r="E121" s="64"/>
      <c r="G121" s="67"/>
      <c r="H121" s="67"/>
      <c r="I121" s="67"/>
      <c r="J121" s="429"/>
      <c r="K121" s="430"/>
      <c r="M121" s="67"/>
      <c r="N121" s="67"/>
      <c r="O121" s="67"/>
      <c r="P121" s="67"/>
      <c r="R121" s="772"/>
      <c r="S121" s="68">
        <v>14635096097</v>
      </c>
    </row>
    <row r="122" spans="1:24">
      <c r="E122" s="64"/>
      <c r="G122" s="67"/>
      <c r="H122" s="67"/>
      <c r="I122" s="67"/>
      <c r="J122" s="429"/>
      <c r="K122" s="430"/>
      <c r="O122" s="67"/>
      <c r="P122" s="67"/>
      <c r="R122" s="772"/>
      <c r="S122" s="68">
        <v>44999999.902299881</v>
      </c>
    </row>
    <row r="123" spans="1:24">
      <c r="E123" s="64"/>
      <c r="G123" s="67"/>
      <c r="H123" s="67"/>
      <c r="I123" s="67"/>
      <c r="J123" s="429"/>
      <c r="K123" s="430"/>
      <c r="O123" s="67"/>
      <c r="P123" s="67"/>
      <c r="R123" s="772"/>
    </row>
    <row r="124" spans="1:24">
      <c r="E124" s="64"/>
      <c r="G124" s="67"/>
      <c r="H124" s="67"/>
      <c r="I124" s="67"/>
      <c r="J124" s="429"/>
      <c r="K124" s="430"/>
      <c r="O124" s="67"/>
      <c r="P124" s="67"/>
      <c r="R124" s="772"/>
    </row>
    <row r="125" spans="1:24">
      <c r="E125" s="64"/>
      <c r="G125" s="67"/>
      <c r="H125" s="67"/>
      <c r="I125" s="67"/>
      <c r="J125" s="429"/>
      <c r="K125" s="430"/>
      <c r="O125" s="67"/>
      <c r="P125" s="67"/>
      <c r="R125" s="772"/>
    </row>
    <row r="126" spans="1:24">
      <c r="E126" s="64"/>
      <c r="G126" s="67"/>
      <c r="H126" s="67"/>
      <c r="I126" s="67"/>
      <c r="J126" s="429"/>
      <c r="K126" s="430"/>
      <c r="O126" s="67"/>
      <c r="P126" s="67"/>
      <c r="R126" s="772"/>
    </row>
    <row r="127" spans="1:24">
      <c r="E127" s="64"/>
      <c r="G127" s="67"/>
      <c r="H127" s="67"/>
      <c r="I127" s="67"/>
      <c r="J127" s="429"/>
      <c r="K127" s="430"/>
      <c r="O127" s="67"/>
      <c r="P127" s="67"/>
      <c r="R127" s="772"/>
    </row>
    <row r="128" spans="1:24">
      <c r="E128" s="64"/>
      <c r="G128" s="67"/>
      <c r="H128" s="67"/>
      <c r="I128" s="67"/>
      <c r="J128" s="429"/>
      <c r="K128" s="430"/>
      <c r="O128" s="67"/>
      <c r="P128" s="67"/>
      <c r="R128" s="772"/>
    </row>
    <row r="129" spans="5:18">
      <c r="E129" s="64"/>
      <c r="G129" s="67"/>
      <c r="H129" s="67"/>
      <c r="I129" s="67"/>
      <c r="J129" s="429"/>
      <c r="K129" s="430"/>
      <c r="O129" s="67"/>
      <c r="P129" s="67"/>
      <c r="R129" s="772"/>
    </row>
    <row r="130" spans="5:18">
      <c r="E130" s="64"/>
      <c r="G130" s="67"/>
      <c r="H130" s="67"/>
      <c r="I130" s="67"/>
      <c r="J130" s="429"/>
      <c r="K130" s="430"/>
      <c r="O130" s="67"/>
      <c r="P130" s="67"/>
      <c r="R130" s="772"/>
    </row>
    <row r="131" spans="5:18">
      <c r="E131" s="64"/>
      <c r="G131" s="67"/>
      <c r="H131" s="67"/>
      <c r="I131" s="67"/>
      <c r="J131" s="429"/>
      <c r="K131" s="430"/>
      <c r="O131" s="67"/>
      <c r="P131" s="67"/>
      <c r="R131" s="772"/>
    </row>
    <row r="132" spans="5:18">
      <c r="E132" s="64"/>
      <c r="G132" s="67"/>
      <c r="H132" s="67"/>
      <c r="I132" s="67"/>
      <c r="J132" s="429"/>
      <c r="K132" s="430"/>
      <c r="O132" s="67"/>
      <c r="P132" s="67"/>
      <c r="R132" s="772"/>
    </row>
    <row r="133" spans="5:18">
      <c r="E133" s="64"/>
      <c r="G133" s="67"/>
      <c r="H133" s="67"/>
      <c r="I133" s="67"/>
      <c r="J133" s="429"/>
      <c r="K133" s="430"/>
    </row>
    <row r="134" spans="5:18">
      <c r="E134" s="64"/>
      <c r="G134" s="67"/>
      <c r="H134" s="67"/>
      <c r="I134" s="67"/>
      <c r="J134" s="429"/>
      <c r="K134" s="430"/>
    </row>
    <row r="135" spans="5:18">
      <c r="E135" s="64"/>
      <c r="G135" s="67"/>
      <c r="H135" s="67"/>
      <c r="I135" s="67"/>
      <c r="J135" s="429"/>
      <c r="K135" s="430"/>
    </row>
    <row r="136" spans="5:18">
      <c r="E136" s="64"/>
      <c r="G136" s="67"/>
      <c r="H136" s="67"/>
      <c r="I136" s="67"/>
      <c r="J136" s="429"/>
      <c r="K136" s="430"/>
    </row>
    <row r="137" spans="5:18">
      <c r="E137" s="64"/>
      <c r="G137" s="64"/>
    </row>
    <row r="138" spans="5:18">
      <c r="E138" s="64"/>
      <c r="G138" s="64"/>
    </row>
    <row r="139" spans="5:18">
      <c r="E139" s="64"/>
      <c r="G139" s="64"/>
    </row>
    <row r="140" spans="5:18">
      <c r="E140" s="64"/>
      <c r="G140" s="64"/>
    </row>
    <row r="141" spans="5:18">
      <c r="E141" s="64"/>
      <c r="G141" s="64"/>
    </row>
    <row r="142" spans="5:18">
      <c r="E142" s="64"/>
      <c r="G142" s="64"/>
    </row>
    <row r="143" spans="5:18">
      <c r="E143" s="64"/>
      <c r="G143" s="64"/>
    </row>
    <row r="144" spans="5:18">
      <c r="E144" s="64"/>
      <c r="G144" s="64"/>
    </row>
    <row r="145" spans="5:7">
      <c r="E145" s="64"/>
      <c r="G145" s="64"/>
    </row>
    <row r="146" spans="5:7">
      <c r="E146" s="64"/>
      <c r="G146" s="64"/>
    </row>
    <row r="147" spans="5:7">
      <c r="E147" s="64"/>
      <c r="G147" s="64"/>
    </row>
    <row r="148" spans="5:7">
      <c r="E148" s="64"/>
      <c r="G148" s="64"/>
    </row>
    <row r="149" spans="5:7">
      <c r="E149" s="64"/>
      <c r="G149" s="64"/>
    </row>
    <row r="150" spans="5:7">
      <c r="E150" s="64"/>
      <c r="G150" s="64"/>
    </row>
    <row r="151" spans="5:7">
      <c r="E151" s="64"/>
      <c r="G151" s="64"/>
    </row>
    <row r="152" spans="5:7">
      <c r="E152" s="64"/>
      <c r="G152" s="64"/>
    </row>
    <row r="153" spans="5:7">
      <c r="E153" s="64"/>
      <c r="G153" s="64"/>
    </row>
    <row r="154" spans="5:7">
      <c r="E154" s="64"/>
      <c r="G154" s="64"/>
    </row>
    <row r="155" spans="5:7">
      <c r="E155" s="64"/>
      <c r="G155" s="64"/>
    </row>
    <row r="156" spans="5:7">
      <c r="E156" s="64"/>
      <c r="G156" s="64"/>
    </row>
    <row r="157" spans="5:7">
      <c r="E157" s="64"/>
      <c r="G157" s="64"/>
    </row>
    <row r="158" spans="5:7">
      <c r="E158" s="64"/>
      <c r="G158" s="64"/>
    </row>
    <row r="159" spans="5:7">
      <c r="E159" s="64"/>
      <c r="G159" s="64"/>
    </row>
    <row r="160" spans="5:7">
      <c r="E160" s="64"/>
      <c r="G160" s="64"/>
    </row>
    <row r="161" spans="5:7">
      <c r="E161" s="64"/>
      <c r="G161" s="64"/>
    </row>
    <row r="162" spans="5:7">
      <c r="E162" s="64"/>
      <c r="G162" s="64"/>
    </row>
    <row r="163" spans="5:7">
      <c r="E163" s="64"/>
      <c r="G163" s="64"/>
    </row>
    <row r="164" spans="5:7">
      <c r="E164" s="64"/>
      <c r="G164" s="64"/>
    </row>
    <row r="165" spans="5:7">
      <c r="E165" s="64"/>
      <c r="G165" s="64"/>
    </row>
    <row r="166" spans="5:7">
      <c r="E166" s="64"/>
      <c r="G166" s="64"/>
    </row>
    <row r="167" spans="5:7">
      <c r="E167" s="64"/>
      <c r="G167" s="64"/>
    </row>
    <row r="168" spans="5:7">
      <c r="E168" s="64"/>
      <c r="G168" s="64"/>
    </row>
    <row r="169" spans="5:7">
      <c r="E169" s="64"/>
      <c r="G169" s="64"/>
    </row>
    <row r="170" spans="5:7">
      <c r="E170" s="64"/>
      <c r="G170" s="64"/>
    </row>
    <row r="171" spans="5:7">
      <c r="E171" s="64"/>
      <c r="G171" s="64"/>
    </row>
    <row r="172" spans="5:7">
      <c r="E172" s="64"/>
      <c r="G172" s="64"/>
    </row>
    <row r="173" spans="5:7">
      <c r="E173" s="64"/>
      <c r="G173" s="64"/>
    </row>
    <row r="174" spans="5:7">
      <c r="E174" s="64"/>
      <c r="G174" s="64"/>
    </row>
    <row r="175" spans="5:7">
      <c r="E175" s="64"/>
      <c r="G175" s="64"/>
    </row>
    <row r="176" spans="5:7">
      <c r="E176" s="64"/>
      <c r="G176" s="64"/>
    </row>
    <row r="177" spans="5:7">
      <c r="E177" s="64"/>
      <c r="G177" s="64"/>
    </row>
    <row r="178" spans="5:7">
      <c r="E178" s="64"/>
      <c r="G178" s="64"/>
    </row>
    <row r="179" spans="5:7">
      <c r="E179" s="64"/>
      <c r="G179" s="64"/>
    </row>
    <row r="180" spans="5:7">
      <c r="E180" s="64"/>
      <c r="G180" s="64"/>
    </row>
    <row r="181" spans="5:7">
      <c r="E181" s="64"/>
      <c r="G181" s="64"/>
    </row>
    <row r="182" spans="5:7">
      <c r="E182" s="64"/>
      <c r="G182" s="64"/>
    </row>
    <row r="183" spans="5:7">
      <c r="E183" s="64"/>
      <c r="G183" s="64"/>
    </row>
    <row r="184" spans="5:7">
      <c r="E184" s="64"/>
      <c r="G184" s="64"/>
    </row>
    <row r="185" spans="5:7">
      <c r="E185" s="64"/>
      <c r="G185" s="64"/>
    </row>
    <row r="186" spans="5:7">
      <c r="E186" s="64"/>
      <c r="G186" s="64"/>
    </row>
    <row r="187" spans="5:7">
      <c r="E187" s="64"/>
      <c r="G187" s="64"/>
    </row>
    <row r="188" spans="5:7">
      <c r="E188" s="64"/>
      <c r="G188" s="64"/>
    </row>
    <row r="189" spans="5:7">
      <c r="E189" s="64"/>
      <c r="G189" s="64"/>
    </row>
    <row r="190" spans="5:7">
      <c r="E190" s="64"/>
      <c r="G190" s="64"/>
    </row>
    <row r="191" spans="5:7">
      <c r="E191" s="64"/>
      <c r="G191" s="64"/>
    </row>
    <row r="192" spans="5:7">
      <c r="E192" s="64"/>
      <c r="G192" s="64"/>
    </row>
    <row r="193" spans="5:7">
      <c r="E193" s="64"/>
      <c r="G193" s="64"/>
    </row>
    <row r="194" spans="5:7">
      <c r="E194" s="64"/>
      <c r="G194" s="64"/>
    </row>
    <row r="195" spans="5:7">
      <c r="E195" s="64"/>
      <c r="G195" s="64"/>
    </row>
    <row r="196" spans="5:7">
      <c r="E196" s="64"/>
      <c r="G196" s="64"/>
    </row>
    <row r="197" spans="5:7">
      <c r="E197" s="64"/>
      <c r="G197" s="64"/>
    </row>
    <row r="198" spans="5:7">
      <c r="E198" s="64"/>
      <c r="G198" s="64"/>
    </row>
    <row r="199" spans="5:7">
      <c r="E199" s="64"/>
      <c r="G199" s="64"/>
    </row>
    <row r="200" spans="5:7">
      <c r="E200" s="64"/>
      <c r="G200" s="64"/>
    </row>
    <row r="201" spans="5:7">
      <c r="E201" s="64"/>
      <c r="G201" s="64"/>
    </row>
    <row r="202" spans="5:7">
      <c r="E202" s="64"/>
      <c r="G202" s="64"/>
    </row>
    <row r="203" spans="5:7">
      <c r="E203" s="64"/>
      <c r="G203" s="64"/>
    </row>
    <row r="204" spans="5:7">
      <c r="E204" s="64"/>
      <c r="G204" s="64"/>
    </row>
    <row r="205" spans="5:7">
      <c r="E205" s="64"/>
      <c r="G205" s="64"/>
    </row>
    <row r="206" spans="5:7">
      <c r="E206" s="64"/>
      <c r="G206" s="64"/>
    </row>
    <row r="207" spans="5:7">
      <c r="E207" s="64"/>
      <c r="G207" s="64"/>
    </row>
    <row r="208" spans="5:7">
      <c r="E208" s="64"/>
      <c r="G208" s="64"/>
    </row>
    <row r="209" spans="5:7">
      <c r="E209" s="64"/>
      <c r="G209" s="64"/>
    </row>
    <row r="210" spans="5:7">
      <c r="E210" s="64"/>
      <c r="G210" s="64"/>
    </row>
    <row r="211" spans="5:7">
      <c r="E211" s="64"/>
      <c r="G211" s="64"/>
    </row>
    <row r="212" spans="5:7">
      <c r="E212" s="64"/>
      <c r="G212" s="64"/>
    </row>
    <row r="213" spans="5:7">
      <c r="E213" s="64"/>
      <c r="G213" s="64"/>
    </row>
  </sheetData>
  <mergeCells count="14">
    <mergeCell ref="A118:D118"/>
    <mergeCell ref="A1:W1"/>
    <mergeCell ref="A2:U2"/>
    <mergeCell ref="C3:E3"/>
    <mergeCell ref="F3:G3"/>
    <mergeCell ref="H3:I3"/>
    <mergeCell ref="J3:K3"/>
    <mergeCell ref="L3:M3"/>
    <mergeCell ref="N3:O3"/>
    <mergeCell ref="P3:Q3"/>
    <mergeCell ref="R3:S3"/>
    <mergeCell ref="T3:U3"/>
    <mergeCell ref="V3:W3"/>
    <mergeCell ref="A3:A4"/>
  </mergeCells>
  <conditionalFormatting sqref="D94">
    <cfRule type="colorScale" priority="1">
      <colorScale>
        <cfvo type="min"/>
        <cfvo type="percentile" val="50"/>
        <cfvo type="max"/>
        <color rgb="FFF8696B"/>
        <color rgb="FFFCFCFF"/>
        <color rgb="FF63BE7B"/>
      </colorScale>
    </cfRule>
  </conditionalFormatting>
  <pageMargins left="0.39370078740157483" right="0.39370078740157483" top="0.39370078740157483" bottom="0.39370078740157483" header="0.31496062992125984" footer="0.31496062992125984"/>
  <pageSetup scale="60" orientation="landscape" r:id="rId1"/>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zoomScaleSheetLayoutView="75" workbookViewId="0">
      <selection activeCell="B13" sqref="B13"/>
    </sheetView>
  </sheetViews>
  <sheetFormatPr baseColWidth="10" defaultRowHeight="12.75"/>
  <cols>
    <col min="1" max="1" width="33.5703125" customWidth="1"/>
    <col min="2" max="2" width="72.140625" customWidth="1"/>
  </cols>
  <sheetData>
    <row r="1" spans="1:2" ht="14.25" thickBot="1">
      <c r="A1" s="918" t="s">
        <v>47</v>
      </c>
      <c r="B1" s="918"/>
    </row>
    <row r="2" spans="1:2" ht="13.5" customHeight="1">
      <c r="A2" s="914" t="s">
        <v>30</v>
      </c>
      <c r="B2" s="915"/>
    </row>
    <row r="3" spans="1:2" ht="14.25" thickBot="1">
      <c r="A3" s="916" t="s">
        <v>48</v>
      </c>
      <c r="B3" s="917"/>
    </row>
    <row r="4" spans="1:2" ht="13.5" thickBot="1">
      <c r="A4" s="6" t="s">
        <v>32</v>
      </c>
      <c r="B4" s="7" t="s">
        <v>33</v>
      </c>
    </row>
    <row r="5" spans="1:2" ht="26.25" thickBot="1">
      <c r="A5" s="14" t="s">
        <v>14</v>
      </c>
      <c r="B5" s="15" t="s">
        <v>15</v>
      </c>
    </row>
    <row r="6" spans="1:2" ht="30" customHeight="1" thickBot="1">
      <c r="A6" s="14" t="s">
        <v>123</v>
      </c>
      <c r="B6" s="15" t="s">
        <v>125</v>
      </c>
    </row>
    <row r="7" spans="1:2" ht="64.5" thickBot="1">
      <c r="A7" s="13" t="s">
        <v>124</v>
      </c>
      <c r="B7" s="16" t="s">
        <v>68</v>
      </c>
    </row>
    <row r="8" spans="1:2" ht="39" thickBot="1">
      <c r="A8" s="13" t="s">
        <v>13</v>
      </c>
      <c r="B8" s="16" t="s">
        <v>7</v>
      </c>
    </row>
    <row r="9" spans="1:2" ht="64.5" thickBot="1">
      <c r="A9" s="13" t="s">
        <v>49</v>
      </c>
      <c r="B9" s="16" t="s">
        <v>8</v>
      </c>
    </row>
    <row r="10" spans="1:2" ht="64.5" thickBot="1">
      <c r="A10" s="13" t="s">
        <v>50</v>
      </c>
      <c r="B10" s="16" t="s">
        <v>9</v>
      </c>
    </row>
    <row r="11" spans="1:2" ht="68.25" customHeight="1" thickBot="1">
      <c r="A11" s="13" t="s">
        <v>51</v>
      </c>
      <c r="B11" s="16" t="s">
        <v>10</v>
      </c>
    </row>
    <row r="12" spans="1:2" ht="26.25" thickBot="1">
      <c r="A12" s="13" t="s">
        <v>26</v>
      </c>
      <c r="B12" s="16" t="s">
        <v>11</v>
      </c>
    </row>
    <row r="13" spans="1:2" ht="32.25" customHeight="1" thickBot="1">
      <c r="A13" s="13" t="s">
        <v>27</v>
      </c>
      <c r="B13" s="16" t="s">
        <v>122</v>
      </c>
    </row>
    <row r="14" spans="1:2" ht="47.25" customHeight="1" thickBot="1">
      <c r="A14" s="13" t="s">
        <v>52</v>
      </c>
      <c r="B14" s="16" t="s">
        <v>53</v>
      </c>
    </row>
    <row r="15" spans="1:2" ht="26.25" thickBot="1">
      <c r="A15" s="13" t="s">
        <v>28</v>
      </c>
      <c r="B15" s="16" t="s">
        <v>16</v>
      </c>
    </row>
    <row r="16" spans="1:2">
      <c r="B16" s="12"/>
    </row>
  </sheetData>
  <mergeCells count="3">
    <mergeCell ref="A2:B2"/>
    <mergeCell ref="A3:B3"/>
    <mergeCell ref="A1:B1"/>
  </mergeCells>
  <phoneticPr fontId="16"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election activeCell="D46" sqref="D46"/>
    </sheetView>
  </sheetViews>
  <sheetFormatPr baseColWidth="10" defaultRowHeight="12.75"/>
  <sheetData>
    <row r="4" spans="4:5">
      <c r="D4" t="s">
        <v>142</v>
      </c>
      <c r="E4">
        <v>57</v>
      </c>
    </row>
    <row r="5" spans="4:5">
      <c r="D5" t="s">
        <v>168</v>
      </c>
      <c r="E5">
        <v>70</v>
      </c>
    </row>
    <row r="6" spans="4:5">
      <c r="D6" t="s">
        <v>137</v>
      </c>
      <c r="E6">
        <v>47</v>
      </c>
    </row>
    <row r="7" spans="4:5">
      <c r="D7" t="s">
        <v>157</v>
      </c>
      <c r="E7">
        <v>67</v>
      </c>
    </row>
    <row r="8" spans="4:5">
      <c r="D8" t="s">
        <v>148</v>
      </c>
      <c r="E8">
        <v>14</v>
      </c>
    </row>
    <row r="9" spans="4:5">
      <c r="D9" t="s">
        <v>144</v>
      </c>
      <c r="E9">
        <v>48</v>
      </c>
    </row>
    <row r="10" spans="4:5">
      <c r="D10" t="s">
        <v>150</v>
      </c>
      <c r="E10">
        <v>18</v>
      </c>
    </row>
    <row r="11" spans="4:5">
      <c r="D11" t="s">
        <v>151</v>
      </c>
      <c r="E11">
        <v>32</v>
      </c>
    </row>
    <row r="12" spans="4:5">
      <c r="D12" t="s">
        <v>139</v>
      </c>
      <c r="E12">
        <v>32</v>
      </c>
    </row>
    <row r="13" spans="4:5">
      <c r="D13" t="s">
        <v>152</v>
      </c>
      <c r="E13">
        <v>78</v>
      </c>
    </row>
    <row r="14" spans="4:5">
      <c r="D14" t="s">
        <v>169</v>
      </c>
      <c r="E14">
        <v>47</v>
      </c>
    </row>
    <row r="15" spans="4:5">
      <c r="D15" t="s">
        <v>170</v>
      </c>
      <c r="E15">
        <v>45</v>
      </c>
    </row>
    <row r="16" spans="4:5">
      <c r="D16" t="s">
        <v>171</v>
      </c>
      <c r="E16">
        <v>99</v>
      </c>
    </row>
    <row r="17" spans="4:5">
      <c r="D17" t="s">
        <v>138</v>
      </c>
      <c r="E17">
        <v>60</v>
      </c>
    </row>
    <row r="18" spans="4:5">
      <c r="E18">
        <f>AVERAGE(E4:E17,E4:E17)</f>
        <v>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zoomScale="90" zoomScaleNormal="90" workbookViewId="0">
      <pane xSplit="3" ySplit="1" topLeftCell="D2" activePane="bottomRight" state="frozen"/>
      <selection pane="topRight" activeCell="D1" sqref="D1"/>
      <selection pane="bottomLeft" activeCell="A2" sqref="A2"/>
      <selection pane="bottomRight" activeCell="D2" sqref="D2:D4"/>
    </sheetView>
  </sheetViews>
  <sheetFormatPr baseColWidth="10" defaultRowHeight="12.75"/>
  <cols>
    <col min="4" max="4" width="21.42578125" customWidth="1"/>
    <col min="5" max="5" width="14.5703125" customWidth="1"/>
    <col min="6" max="6" width="27.85546875" customWidth="1"/>
    <col min="7" max="7" width="21" style="189" customWidth="1"/>
    <col min="8" max="8" width="23.140625" customWidth="1"/>
    <col min="9" max="9" width="24.5703125" customWidth="1"/>
  </cols>
  <sheetData>
    <row r="1" spans="4:9" ht="29.25" customHeight="1">
      <c r="D1" s="192" t="s">
        <v>342</v>
      </c>
      <c r="E1" s="194" t="s">
        <v>343</v>
      </c>
      <c r="F1" s="192" t="s">
        <v>327</v>
      </c>
      <c r="G1" s="194" t="s">
        <v>344</v>
      </c>
      <c r="H1" s="207" t="s">
        <v>351</v>
      </c>
      <c r="I1" s="207" t="s">
        <v>352</v>
      </c>
    </row>
    <row r="2" spans="4:9" ht="51">
      <c r="D2" s="926" t="str">
        <f>+'Anexo 1 Matriz SINA Inf Gestión'!B5</f>
        <v>PROGRAMA 1 Ordenamiento y administración del recurso hídrico y las cuencas Hidrográficas</v>
      </c>
      <c r="E2" s="923">
        <v>70.865913783143426</v>
      </c>
      <c r="F2" s="190" t="s">
        <v>328</v>
      </c>
      <c r="G2" s="191">
        <v>65</v>
      </c>
      <c r="H2" s="919">
        <v>64</v>
      </c>
      <c r="I2" s="191">
        <v>65</v>
      </c>
    </row>
    <row r="3" spans="4:9" ht="38.25">
      <c r="D3" s="928"/>
      <c r="E3" s="924"/>
      <c r="F3" s="190" t="s">
        <v>329</v>
      </c>
      <c r="G3" s="191">
        <v>84</v>
      </c>
      <c r="H3" s="919"/>
      <c r="I3" s="206">
        <v>65</v>
      </c>
    </row>
    <row r="4" spans="4:9" ht="41.25" customHeight="1">
      <c r="D4" s="927"/>
      <c r="E4" s="925"/>
      <c r="F4" s="190" t="s">
        <v>330</v>
      </c>
      <c r="G4" s="191">
        <v>64</v>
      </c>
      <c r="H4" s="919"/>
      <c r="I4" s="191">
        <v>64</v>
      </c>
    </row>
    <row r="5" spans="4:9" ht="38.25" customHeight="1">
      <c r="D5" s="926" t="str">
        <f>+'Anexo 1 Matriz SINA Inf Gestión'!B33</f>
        <v>PROGRAMA No. 2  BIODIVERSIDAD: FUENTE DE VIDA</v>
      </c>
      <c r="E5" s="923">
        <v>25.946640500887767</v>
      </c>
      <c r="F5" s="190" t="s">
        <v>331</v>
      </c>
      <c r="G5" s="191">
        <v>67</v>
      </c>
      <c r="H5" s="920">
        <v>29</v>
      </c>
      <c r="I5" s="191">
        <v>67</v>
      </c>
    </row>
    <row r="6" spans="4:9" ht="25.5">
      <c r="D6" s="928"/>
      <c r="E6" s="924"/>
      <c r="F6" s="190" t="s">
        <v>332</v>
      </c>
      <c r="G6" s="191">
        <v>0</v>
      </c>
      <c r="H6" s="920"/>
      <c r="I6" s="191">
        <v>0</v>
      </c>
    </row>
    <row r="7" spans="4:9" ht="38.25">
      <c r="D7" s="928"/>
      <c r="E7" s="924"/>
      <c r="F7" s="190" t="s">
        <v>338</v>
      </c>
      <c r="G7" s="191">
        <v>7</v>
      </c>
      <c r="H7" s="920"/>
      <c r="I7" s="206">
        <v>19</v>
      </c>
    </row>
    <row r="8" spans="4:9" ht="38.25">
      <c r="D8" s="927"/>
      <c r="E8" s="925"/>
      <c r="F8" s="190" t="s">
        <v>339</v>
      </c>
      <c r="G8" s="191">
        <v>30</v>
      </c>
      <c r="H8" s="920"/>
      <c r="I8" s="191">
        <v>30</v>
      </c>
    </row>
    <row r="9" spans="4:9" ht="25.5" customHeight="1">
      <c r="D9" s="926" t="str">
        <f>+'Anexo 1 Matriz SINA Inf Gestión'!B55</f>
        <v>PROGRAMA No. 3  ADAPTACIÓN PARA EL CRECIMIENTO VERDE</v>
      </c>
      <c r="E9" s="923">
        <v>46.477840998893633</v>
      </c>
      <c r="F9" s="190" t="s">
        <v>333</v>
      </c>
      <c r="G9" s="191">
        <v>55</v>
      </c>
      <c r="H9" s="920">
        <v>47</v>
      </c>
      <c r="I9" s="191">
        <v>55</v>
      </c>
    </row>
    <row r="10" spans="4:9" ht="45.75" customHeight="1">
      <c r="D10" s="927"/>
      <c r="E10" s="925"/>
      <c r="F10" s="190" t="s">
        <v>334</v>
      </c>
      <c r="G10" s="191">
        <v>38</v>
      </c>
      <c r="H10" s="920"/>
      <c r="I10" s="206">
        <v>39</v>
      </c>
    </row>
    <row r="11" spans="4:9" ht="38.25" customHeight="1">
      <c r="D11" s="926" t="str">
        <f>+'Anexo 1 Matriz SINA Inf Gestión'!B69</f>
        <v xml:space="preserve">PROGRAMA No. 4    CUIDA TU NATURALEZA </v>
      </c>
      <c r="E11" s="926">
        <v>55</v>
      </c>
      <c r="F11" s="190" t="s">
        <v>335</v>
      </c>
      <c r="G11" s="191">
        <v>66</v>
      </c>
      <c r="H11" s="920">
        <v>57</v>
      </c>
      <c r="I11" s="191">
        <v>68</v>
      </c>
    </row>
    <row r="12" spans="4:9" ht="38.25">
      <c r="D12" s="927"/>
      <c r="E12" s="927"/>
      <c r="F12" s="190" t="s">
        <v>336</v>
      </c>
      <c r="G12" s="191">
        <v>44</v>
      </c>
      <c r="H12" s="920"/>
      <c r="I12" s="206">
        <v>46</v>
      </c>
    </row>
    <row r="13" spans="4:9" ht="38.25">
      <c r="D13" s="193" t="e">
        <f>+'Anexo 1 Matriz SINA Inf Gestión'!#REF!</f>
        <v>#REF!</v>
      </c>
      <c r="E13" s="193">
        <v>54</v>
      </c>
      <c r="F13" s="190" t="s">
        <v>337</v>
      </c>
      <c r="G13" s="191">
        <v>54</v>
      </c>
      <c r="H13" s="191">
        <v>54</v>
      </c>
      <c r="I13" s="191">
        <v>54</v>
      </c>
    </row>
    <row r="14" spans="4:9" ht="51">
      <c r="D14" s="926" t="str">
        <f>+'Anexo 1 Matriz SINA Inf Gestión'!B100</f>
        <v>PROGRAMA No. 6  EDUCACIÓN CAMINO DE PAZ</v>
      </c>
      <c r="E14" s="923">
        <v>88.835714285714289</v>
      </c>
      <c r="F14" s="190" t="s">
        <v>340</v>
      </c>
      <c r="G14" s="191">
        <v>100</v>
      </c>
      <c r="H14" s="921">
        <v>89</v>
      </c>
      <c r="I14" s="191">
        <v>100</v>
      </c>
    </row>
    <row r="15" spans="4:9" ht="25.5">
      <c r="D15" s="927"/>
      <c r="E15" s="925"/>
      <c r="F15" s="190" t="s">
        <v>341</v>
      </c>
      <c r="G15" s="191">
        <v>78</v>
      </c>
      <c r="H15" s="922"/>
      <c r="I15" s="191">
        <v>78</v>
      </c>
    </row>
    <row r="18" spans="4:5" ht="15.75">
      <c r="D18" s="195" t="s">
        <v>345</v>
      </c>
      <c r="E18" s="196">
        <f>+'Anexo 1 Matriz SINA Inf Gestión'!K118</f>
        <v>89.118480146978314</v>
      </c>
    </row>
  </sheetData>
  <mergeCells count="15">
    <mergeCell ref="D2:D4"/>
    <mergeCell ref="D5:D8"/>
    <mergeCell ref="D9:D10"/>
    <mergeCell ref="D11:D12"/>
    <mergeCell ref="D14:D15"/>
    <mergeCell ref="E2:E4"/>
    <mergeCell ref="E5:E8"/>
    <mergeCell ref="E9:E10"/>
    <mergeCell ref="E11:E12"/>
    <mergeCell ref="E14:E15"/>
    <mergeCell ref="H2:H4"/>
    <mergeCell ref="H5:H8"/>
    <mergeCell ref="H9:H10"/>
    <mergeCell ref="H11:H12"/>
    <mergeCell ref="H14:H15"/>
  </mergeCell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opLeftCell="B1" zoomScale="70" zoomScaleNormal="70" zoomScaleSheetLayoutView="75" workbookViewId="0">
      <pane xSplit="3" ySplit="5" topLeftCell="F6" activePane="bottomRight" state="frozen"/>
      <selection activeCell="B1" sqref="B1"/>
      <selection pane="topRight" activeCell="E1" sqref="E1"/>
      <selection pane="bottomLeft" activeCell="B6" sqref="B6"/>
      <selection pane="bottomRight" activeCell="G5" sqref="G5"/>
    </sheetView>
  </sheetViews>
  <sheetFormatPr baseColWidth="10" defaultRowHeight="18"/>
  <cols>
    <col min="1" max="1" width="5.7109375" style="29" hidden="1" customWidth="1"/>
    <col min="2" max="2" width="50.7109375" style="29" customWidth="1"/>
    <col min="3" max="3" width="17" style="29" customWidth="1"/>
    <col min="4" max="4" width="15.42578125" style="29" customWidth="1"/>
    <col min="5" max="5" width="16.42578125" style="29" customWidth="1"/>
    <col min="6" max="6" width="23.85546875" style="166" customWidth="1"/>
    <col min="7" max="7" width="17.5703125" style="203" customWidth="1"/>
    <col min="8" max="8" width="18.42578125" style="29" customWidth="1"/>
    <col min="9" max="9" width="14.42578125" style="33" customWidth="1"/>
    <col min="10" max="10" width="12" style="60" customWidth="1"/>
    <col min="11" max="11" width="15.7109375" style="398" customWidth="1"/>
    <col min="12" max="12" width="18.42578125" style="29" customWidth="1"/>
    <col min="13" max="13" width="28.42578125" style="32" customWidth="1"/>
    <col min="14" max="14" width="23.5703125" style="29" customWidth="1"/>
    <col min="15" max="15" width="15.5703125" style="29" customWidth="1"/>
    <col min="16" max="16" width="27.7109375" style="31" customWidth="1"/>
    <col min="17" max="17" width="32.5703125" style="31" customWidth="1"/>
    <col min="18" max="18" width="17.5703125" style="188" customWidth="1"/>
    <col min="19" max="19" width="37.42578125" style="29" customWidth="1"/>
    <col min="20" max="20" width="36.7109375" style="29" customWidth="1"/>
    <col min="21" max="16384" width="11.42578125" style="29"/>
  </cols>
  <sheetData>
    <row r="1" spans="1:19" s="28" customFormat="1" ht="49.5" customHeight="1" thickBot="1">
      <c r="A1" s="27"/>
      <c r="B1" s="801" t="s">
        <v>461</v>
      </c>
      <c r="C1" s="802"/>
      <c r="D1" s="802"/>
      <c r="E1" s="802"/>
      <c r="F1" s="802"/>
      <c r="G1" s="802"/>
      <c r="H1" s="802"/>
      <c r="I1" s="802"/>
      <c r="J1" s="802"/>
      <c r="K1" s="802"/>
      <c r="L1" s="802"/>
      <c r="M1" s="802"/>
      <c r="N1" s="802"/>
      <c r="O1" s="802"/>
      <c r="P1" s="802"/>
      <c r="Q1" s="802"/>
      <c r="R1" s="802"/>
      <c r="S1" s="803"/>
    </row>
    <row r="2" spans="1:19" s="28" customFormat="1" ht="21.75" customHeight="1">
      <c r="A2" s="76"/>
      <c r="B2" s="808" t="s">
        <v>587</v>
      </c>
      <c r="C2" s="809"/>
      <c r="D2" s="809"/>
      <c r="E2" s="809"/>
      <c r="F2" s="809"/>
      <c r="G2" s="809"/>
      <c r="H2" s="809"/>
      <c r="I2" s="809"/>
      <c r="J2" s="809"/>
      <c r="K2" s="809"/>
      <c r="L2" s="809"/>
      <c r="M2" s="809"/>
      <c r="N2" s="809"/>
      <c r="O2" s="809"/>
      <c r="P2" s="809"/>
      <c r="Q2" s="809"/>
      <c r="R2" s="809"/>
      <c r="S2" s="810"/>
    </row>
    <row r="3" spans="1:19" ht="33" customHeight="1">
      <c r="A3" s="61"/>
      <c r="B3" s="804" t="s">
        <v>462</v>
      </c>
      <c r="C3" s="806" t="s">
        <v>162</v>
      </c>
      <c r="D3" s="807"/>
      <c r="E3" s="807"/>
      <c r="F3" s="807"/>
      <c r="G3" s="807"/>
      <c r="H3" s="807"/>
      <c r="I3" s="807"/>
      <c r="J3" s="807"/>
      <c r="K3" s="807"/>
      <c r="L3" s="664"/>
      <c r="M3" s="806" t="s">
        <v>163</v>
      </c>
      <c r="N3" s="807"/>
      <c r="O3" s="807"/>
      <c r="P3" s="807"/>
      <c r="Q3" s="807"/>
      <c r="R3" s="811"/>
      <c r="S3" s="812" t="s">
        <v>24</v>
      </c>
    </row>
    <row r="4" spans="1:19" ht="173.25" customHeight="1" thickBot="1">
      <c r="A4" s="61"/>
      <c r="B4" s="805"/>
      <c r="C4" s="394" t="s">
        <v>25</v>
      </c>
      <c r="D4" s="394" t="s">
        <v>72</v>
      </c>
      <c r="E4" s="394" t="s">
        <v>74</v>
      </c>
      <c r="F4" s="395" t="s">
        <v>54</v>
      </c>
      <c r="G4" s="394" t="s">
        <v>348</v>
      </c>
      <c r="H4" s="394" t="s">
        <v>349</v>
      </c>
      <c r="I4" s="394" t="s">
        <v>69</v>
      </c>
      <c r="J4" s="394" t="s">
        <v>56</v>
      </c>
      <c r="K4" s="397" t="s">
        <v>55</v>
      </c>
      <c r="L4" s="394" t="s">
        <v>71</v>
      </c>
      <c r="M4" s="394" t="s">
        <v>165</v>
      </c>
      <c r="N4" s="394" t="s">
        <v>73</v>
      </c>
      <c r="O4" s="394" t="s">
        <v>58</v>
      </c>
      <c r="P4" s="394" t="s">
        <v>70</v>
      </c>
      <c r="Q4" s="394" t="s">
        <v>59</v>
      </c>
      <c r="R4" s="394" t="s">
        <v>60</v>
      </c>
      <c r="S4" s="812"/>
    </row>
    <row r="5" spans="1:19" ht="71.25" customHeight="1">
      <c r="A5" s="61"/>
      <c r="B5" s="448" t="s">
        <v>540</v>
      </c>
      <c r="C5" s="396"/>
      <c r="D5" s="396"/>
      <c r="E5" s="396"/>
      <c r="F5" s="447">
        <v>33.710203039805322</v>
      </c>
      <c r="G5" s="447"/>
      <c r="H5" s="447">
        <v>33.182532512134792</v>
      </c>
      <c r="I5" s="447">
        <v>743.35</v>
      </c>
      <c r="J5" s="447">
        <v>748.94513888888878</v>
      </c>
      <c r="K5" s="591">
        <v>100.75269239105249</v>
      </c>
      <c r="L5" s="591"/>
      <c r="M5" s="619">
        <v>12224040589.48658</v>
      </c>
      <c r="N5" s="447">
        <v>6239886649</v>
      </c>
      <c r="O5" s="447">
        <v>51.046023639406776</v>
      </c>
      <c r="P5" s="620">
        <v>48519173153.11158</v>
      </c>
      <c r="Q5" s="620">
        <v>29263846918</v>
      </c>
      <c r="R5" s="447">
        <v>60.313985206739417</v>
      </c>
      <c r="S5" s="595"/>
    </row>
    <row r="6" spans="1:19" ht="111.75" customHeight="1">
      <c r="A6" s="61"/>
      <c r="B6" s="449" t="s">
        <v>552</v>
      </c>
      <c r="C6" s="391"/>
      <c r="D6" s="391"/>
      <c r="E6" s="391"/>
      <c r="F6" s="391">
        <v>38.918918918918919</v>
      </c>
      <c r="G6" s="391"/>
      <c r="H6" s="391">
        <v>37.335907335907336</v>
      </c>
      <c r="I6" s="391">
        <v>39.75</v>
      </c>
      <c r="J6" s="391">
        <v>12.15</v>
      </c>
      <c r="K6" s="391">
        <v>30.566037735849054</v>
      </c>
      <c r="L6" s="391"/>
      <c r="M6" s="391">
        <v>3894642839</v>
      </c>
      <c r="N6" s="391">
        <v>1984895908</v>
      </c>
      <c r="O6" s="391">
        <v>50.964773666117424</v>
      </c>
      <c r="P6" s="391">
        <v>13176205687.875</v>
      </c>
      <c r="Q6" s="391">
        <v>8941899097</v>
      </c>
      <c r="R6" s="391">
        <v>67.863991416197379</v>
      </c>
      <c r="S6" s="594"/>
    </row>
    <row r="7" spans="1:19" ht="108.75" customHeight="1">
      <c r="A7" s="61"/>
      <c r="B7" s="450" t="s">
        <v>369</v>
      </c>
      <c r="C7" s="451" t="s">
        <v>407</v>
      </c>
      <c r="D7" s="452">
        <v>0</v>
      </c>
      <c r="E7" s="452">
        <v>0</v>
      </c>
      <c r="F7" s="452" t="s">
        <v>523</v>
      </c>
      <c r="G7" s="442">
        <v>0</v>
      </c>
      <c r="H7" s="442" t="s">
        <v>523</v>
      </c>
      <c r="I7" s="452">
        <v>100</v>
      </c>
      <c r="J7" s="442">
        <v>21.5</v>
      </c>
      <c r="K7" s="442">
        <v>21.5</v>
      </c>
      <c r="L7" s="454"/>
      <c r="M7" s="442">
        <v>0</v>
      </c>
      <c r="N7" s="452">
        <v>0</v>
      </c>
      <c r="O7" s="442">
        <v>0</v>
      </c>
      <c r="P7" s="442">
        <v>0</v>
      </c>
      <c r="Q7" s="442">
        <v>0</v>
      </c>
      <c r="R7" s="594">
        <v>0</v>
      </c>
      <c r="S7" s="442"/>
    </row>
    <row r="8" spans="1:19" ht="120" customHeight="1">
      <c r="A8" s="61"/>
      <c r="B8" s="455" t="s">
        <v>373</v>
      </c>
      <c r="C8" s="456" t="s">
        <v>128</v>
      </c>
      <c r="D8" s="452">
        <v>0</v>
      </c>
      <c r="E8" s="452">
        <v>0</v>
      </c>
      <c r="F8" s="452" t="s">
        <v>523</v>
      </c>
      <c r="G8" s="442">
        <v>0</v>
      </c>
      <c r="H8" s="442" t="s">
        <v>523</v>
      </c>
      <c r="I8" s="452">
        <v>5</v>
      </c>
      <c r="J8" s="442">
        <v>2</v>
      </c>
      <c r="K8" s="442">
        <v>40</v>
      </c>
      <c r="L8" s="454"/>
      <c r="M8" s="442">
        <v>150000000</v>
      </c>
      <c r="N8" s="452">
        <v>149400000</v>
      </c>
      <c r="O8" s="442">
        <v>0</v>
      </c>
      <c r="P8" s="442">
        <v>1001901995</v>
      </c>
      <c r="Q8" s="442">
        <v>834632289</v>
      </c>
      <c r="R8" s="594">
        <v>83.304783618082325</v>
      </c>
      <c r="S8" s="442"/>
    </row>
    <row r="9" spans="1:19" ht="130.5" customHeight="1">
      <c r="A9" s="61"/>
      <c r="B9" s="457" t="s">
        <v>366</v>
      </c>
      <c r="C9" s="451" t="s">
        <v>407</v>
      </c>
      <c r="D9" s="452">
        <v>80</v>
      </c>
      <c r="E9" s="452">
        <v>64</v>
      </c>
      <c r="F9" s="452">
        <v>80</v>
      </c>
      <c r="G9" s="442">
        <v>64</v>
      </c>
      <c r="H9" s="442">
        <v>80</v>
      </c>
      <c r="I9" s="452">
        <v>100</v>
      </c>
      <c r="J9" s="442">
        <v>36</v>
      </c>
      <c r="K9" s="442">
        <v>36</v>
      </c>
      <c r="L9" s="454"/>
      <c r="M9" s="442">
        <v>0</v>
      </c>
      <c r="N9" s="452">
        <v>0</v>
      </c>
      <c r="O9" s="442">
        <v>0</v>
      </c>
      <c r="P9" s="442">
        <v>0</v>
      </c>
      <c r="Q9" s="442">
        <v>0</v>
      </c>
      <c r="R9" s="594">
        <v>0</v>
      </c>
      <c r="S9" s="442"/>
    </row>
    <row r="10" spans="1:19" ht="133.5" customHeight="1">
      <c r="A10" s="61"/>
      <c r="B10" s="458" t="s">
        <v>366</v>
      </c>
      <c r="C10" s="456" t="s">
        <v>133</v>
      </c>
      <c r="D10" s="452">
        <v>3</v>
      </c>
      <c r="E10" s="589">
        <v>2.4</v>
      </c>
      <c r="F10" s="452">
        <v>80</v>
      </c>
      <c r="G10" s="442">
        <v>2.4</v>
      </c>
      <c r="H10" s="442">
        <v>80</v>
      </c>
      <c r="I10" s="452">
        <v>10</v>
      </c>
      <c r="J10" s="442">
        <v>7.4</v>
      </c>
      <c r="K10" s="442">
        <v>74</v>
      </c>
      <c r="L10" s="454"/>
      <c r="M10" s="442">
        <v>400000000</v>
      </c>
      <c r="N10" s="452">
        <v>399772771</v>
      </c>
      <c r="O10" s="442">
        <v>99.943192749999994</v>
      </c>
      <c r="P10" s="442">
        <v>2104789216</v>
      </c>
      <c r="Q10" s="442">
        <v>1547556715</v>
      </c>
      <c r="R10" s="594">
        <v>73.525496198665437</v>
      </c>
      <c r="S10" s="442"/>
    </row>
    <row r="11" spans="1:19" ht="126" customHeight="1">
      <c r="A11" s="61"/>
      <c r="B11" s="459" t="s">
        <v>371</v>
      </c>
      <c r="C11" s="460" t="s">
        <v>1</v>
      </c>
      <c r="D11" s="452">
        <v>67</v>
      </c>
      <c r="E11" s="452">
        <v>0</v>
      </c>
      <c r="F11" s="452">
        <v>0</v>
      </c>
      <c r="G11" s="442">
        <v>0</v>
      </c>
      <c r="H11" s="442">
        <v>0</v>
      </c>
      <c r="I11" s="452">
        <v>100</v>
      </c>
      <c r="J11" s="442">
        <v>9.35</v>
      </c>
      <c r="K11" s="442">
        <v>9.35</v>
      </c>
      <c r="L11" s="454"/>
      <c r="M11" s="442">
        <v>0</v>
      </c>
      <c r="N11" s="452">
        <v>0</v>
      </c>
      <c r="O11" s="442">
        <v>0</v>
      </c>
      <c r="P11" s="442">
        <v>0</v>
      </c>
      <c r="Q11" s="442">
        <v>0</v>
      </c>
      <c r="R11" s="594">
        <v>0</v>
      </c>
      <c r="S11" s="442"/>
    </row>
    <row r="12" spans="1:19" ht="173.25" customHeight="1">
      <c r="A12" s="61"/>
      <c r="B12" s="455" t="s">
        <v>370</v>
      </c>
      <c r="C12" s="460" t="s">
        <v>512</v>
      </c>
      <c r="D12" s="452">
        <v>2</v>
      </c>
      <c r="E12" s="452">
        <v>0</v>
      </c>
      <c r="F12" s="452">
        <v>0</v>
      </c>
      <c r="G12" s="442">
        <v>0</v>
      </c>
      <c r="H12" s="442">
        <v>0</v>
      </c>
      <c r="I12" s="452">
        <v>3</v>
      </c>
      <c r="J12" s="442">
        <v>0.27500000000000002</v>
      </c>
      <c r="K12" s="442">
        <v>9.1666666666666679</v>
      </c>
      <c r="L12" s="454"/>
      <c r="M12" s="442">
        <v>2141282839</v>
      </c>
      <c r="N12" s="452">
        <v>414713541</v>
      </c>
      <c r="O12" s="442">
        <v>19.367527420790207</v>
      </c>
      <c r="P12" s="442">
        <v>5137617442</v>
      </c>
      <c r="Q12" s="442">
        <v>2286867202</v>
      </c>
      <c r="R12" s="594">
        <v>44.512212670894307</v>
      </c>
      <c r="S12" s="442"/>
    </row>
    <row r="13" spans="1:19" ht="123" customHeight="1">
      <c r="A13" s="61"/>
      <c r="B13" s="450" t="s">
        <v>372</v>
      </c>
      <c r="C13" s="460" t="s">
        <v>1</v>
      </c>
      <c r="D13" s="452" t="s">
        <v>523</v>
      </c>
      <c r="E13" s="452" t="s">
        <v>523</v>
      </c>
      <c r="F13" s="452" t="s">
        <v>523</v>
      </c>
      <c r="G13" s="442" t="s">
        <v>523</v>
      </c>
      <c r="H13" s="442" t="s">
        <v>523</v>
      </c>
      <c r="I13" s="452">
        <v>100</v>
      </c>
      <c r="J13" s="442">
        <v>25</v>
      </c>
      <c r="K13" s="442">
        <v>25</v>
      </c>
      <c r="L13" s="454"/>
      <c r="M13" s="442">
        <v>0</v>
      </c>
      <c r="N13" s="452">
        <v>0</v>
      </c>
      <c r="O13" s="442">
        <v>0</v>
      </c>
      <c r="P13" s="442">
        <v>0</v>
      </c>
      <c r="Q13" s="442">
        <v>0</v>
      </c>
      <c r="R13" s="594">
        <v>0</v>
      </c>
      <c r="S13" s="442"/>
    </row>
    <row r="14" spans="1:19" ht="144.75" customHeight="1">
      <c r="A14" s="61"/>
      <c r="B14" s="461" t="s">
        <v>374</v>
      </c>
      <c r="C14" s="451" t="s">
        <v>383</v>
      </c>
      <c r="D14" s="452" t="s">
        <v>523</v>
      </c>
      <c r="E14" s="452" t="s">
        <v>523</v>
      </c>
      <c r="F14" s="452" t="s">
        <v>523</v>
      </c>
      <c r="G14" s="442" t="s">
        <v>523</v>
      </c>
      <c r="H14" s="442" t="s">
        <v>523</v>
      </c>
      <c r="I14" s="452">
        <v>6</v>
      </c>
      <c r="J14" s="442">
        <v>6</v>
      </c>
      <c r="K14" s="442">
        <v>0</v>
      </c>
      <c r="L14" s="454"/>
      <c r="M14" s="442">
        <v>0</v>
      </c>
      <c r="N14" s="452">
        <v>0</v>
      </c>
      <c r="O14" s="442" t="e">
        <v>#DIV/0!</v>
      </c>
      <c r="P14" s="442">
        <v>361575932.875</v>
      </c>
      <c r="Q14" s="442">
        <v>166990717</v>
      </c>
      <c r="R14" s="594">
        <v>46.184135009265169</v>
      </c>
      <c r="S14" s="442"/>
    </row>
    <row r="15" spans="1:19" ht="140.25" customHeight="1">
      <c r="A15" s="61"/>
      <c r="B15" s="461" t="s">
        <v>368</v>
      </c>
      <c r="C15" s="452" t="s">
        <v>382</v>
      </c>
      <c r="D15" s="452">
        <v>1</v>
      </c>
      <c r="E15" s="581">
        <v>0.5</v>
      </c>
      <c r="F15" s="452">
        <v>50</v>
      </c>
      <c r="G15" s="442">
        <v>0.5</v>
      </c>
      <c r="H15" s="442">
        <v>50</v>
      </c>
      <c r="I15" s="452">
        <v>1</v>
      </c>
      <c r="J15" s="442">
        <v>0.625</v>
      </c>
      <c r="K15" s="442">
        <v>25</v>
      </c>
      <c r="L15" s="454"/>
      <c r="M15" s="442">
        <v>170000000</v>
      </c>
      <c r="N15" s="452">
        <v>169977200</v>
      </c>
      <c r="O15" s="442">
        <v>99.986588235294121</v>
      </c>
      <c r="P15" s="442">
        <v>532678952</v>
      </c>
      <c r="Q15" s="442">
        <v>532654904</v>
      </c>
      <c r="R15" s="594">
        <v>99.995485460818429</v>
      </c>
      <c r="S15" s="442"/>
    </row>
    <row r="16" spans="1:19" ht="140.25" customHeight="1">
      <c r="A16" s="61"/>
      <c r="B16" s="461" t="s">
        <v>375</v>
      </c>
      <c r="C16" s="452" t="s">
        <v>497</v>
      </c>
      <c r="D16" s="452">
        <v>37</v>
      </c>
      <c r="E16" s="452">
        <v>19</v>
      </c>
      <c r="F16" s="452">
        <v>51.351351351351347</v>
      </c>
      <c r="G16" s="442">
        <v>19</v>
      </c>
      <c r="H16" s="442">
        <v>51.351351351351354</v>
      </c>
      <c r="I16" s="452">
        <v>37</v>
      </c>
      <c r="J16" s="442">
        <v>23.25</v>
      </c>
      <c r="K16" s="442">
        <v>62.837837837837839</v>
      </c>
      <c r="L16" s="454"/>
      <c r="M16" s="442">
        <v>783192000</v>
      </c>
      <c r="N16" s="452">
        <v>687380596</v>
      </c>
      <c r="O16" s="442">
        <v>87.766549709394383</v>
      </c>
      <c r="P16" s="442">
        <v>2539305958</v>
      </c>
      <c r="Q16" s="442">
        <v>2361377279</v>
      </c>
      <c r="R16" s="594">
        <v>92.993019276017463</v>
      </c>
      <c r="S16" s="442"/>
    </row>
    <row r="17" spans="1:19" ht="140.25" customHeight="1">
      <c r="A17" s="61"/>
      <c r="B17" s="461" t="s">
        <v>376</v>
      </c>
      <c r="C17" s="460" t="s">
        <v>377</v>
      </c>
      <c r="D17" s="452">
        <v>8</v>
      </c>
      <c r="E17" s="452">
        <v>4</v>
      </c>
      <c r="F17" s="452">
        <v>50</v>
      </c>
      <c r="G17" s="442">
        <v>4</v>
      </c>
      <c r="H17" s="442" t="s">
        <v>531</v>
      </c>
      <c r="I17" s="452">
        <v>13</v>
      </c>
      <c r="J17" s="442">
        <v>2.25</v>
      </c>
      <c r="K17" s="442">
        <v>17.307692307692307</v>
      </c>
      <c r="L17" s="454"/>
      <c r="M17" s="442">
        <v>208000000</v>
      </c>
      <c r="N17" s="452">
        <v>163651800</v>
      </c>
      <c r="O17" s="442" t="s">
        <v>523</v>
      </c>
      <c r="P17" s="442">
        <v>554899881</v>
      </c>
      <c r="Q17" s="442">
        <v>310551681</v>
      </c>
      <c r="R17" s="594">
        <v>55.965353685127205</v>
      </c>
      <c r="S17" s="442"/>
    </row>
    <row r="18" spans="1:19" s="205" customFormat="1" ht="153.75" customHeight="1">
      <c r="A18" s="204"/>
      <c r="B18" s="461" t="s">
        <v>378</v>
      </c>
      <c r="C18" s="456" t="s">
        <v>193</v>
      </c>
      <c r="D18" s="452">
        <v>1</v>
      </c>
      <c r="E18" s="452">
        <v>0</v>
      </c>
      <c r="F18" s="452">
        <v>0</v>
      </c>
      <c r="G18" s="442">
        <v>0</v>
      </c>
      <c r="H18" s="442">
        <v>0</v>
      </c>
      <c r="I18" s="452">
        <v>2</v>
      </c>
      <c r="J18" s="442">
        <v>1</v>
      </c>
      <c r="K18" s="442">
        <v>0</v>
      </c>
      <c r="L18" s="454"/>
      <c r="M18" s="442">
        <v>42168000</v>
      </c>
      <c r="N18" s="452">
        <v>0</v>
      </c>
      <c r="O18" s="442" t="s">
        <v>523</v>
      </c>
      <c r="P18" s="442">
        <v>943436311</v>
      </c>
      <c r="Q18" s="442">
        <v>901268310</v>
      </c>
      <c r="R18" s="594">
        <v>95.530381806557372</v>
      </c>
      <c r="S18" s="442"/>
    </row>
    <row r="19" spans="1:19" ht="62.25" customHeight="1">
      <c r="A19" s="61"/>
      <c r="B19" s="393" t="s">
        <v>541</v>
      </c>
      <c r="C19" s="392"/>
      <c r="D19" s="392"/>
      <c r="E19" s="472"/>
      <c r="F19" s="462">
        <v>24.711690200497049</v>
      </c>
      <c r="G19" s="462"/>
      <c r="H19" s="462">
        <v>24.711690200497049</v>
      </c>
      <c r="I19" s="462">
        <v>2189.3000000000002</v>
      </c>
      <c r="J19" s="462">
        <v>2234.0916666666662</v>
      </c>
      <c r="K19" s="462">
        <v>53.306879709257053</v>
      </c>
      <c r="L19" s="462"/>
      <c r="M19" s="471">
        <v>6937385860</v>
      </c>
      <c r="N19" s="471">
        <v>2994927512</v>
      </c>
      <c r="O19" s="391">
        <v>43.170836572149383</v>
      </c>
      <c r="P19" s="391">
        <v>28915888880.75</v>
      </c>
      <c r="Q19" s="471">
        <v>19635765756</v>
      </c>
      <c r="R19" s="391">
        <v>67.906491953190482</v>
      </c>
      <c r="S19" s="621"/>
    </row>
    <row r="20" spans="1:19" ht="128.25" customHeight="1">
      <c r="A20" s="61"/>
      <c r="B20" s="459" t="s">
        <v>489</v>
      </c>
      <c r="C20" s="451" t="s">
        <v>180</v>
      </c>
      <c r="D20" s="480">
        <v>100</v>
      </c>
      <c r="E20" s="452">
        <v>33</v>
      </c>
      <c r="F20" s="452">
        <v>33</v>
      </c>
      <c r="G20" s="755"/>
      <c r="H20" s="442">
        <v>33</v>
      </c>
      <c r="I20" s="452">
        <v>100</v>
      </c>
      <c r="J20" s="442">
        <v>77.666666666666671</v>
      </c>
      <c r="K20" s="442">
        <v>77.666666666666671</v>
      </c>
      <c r="L20" s="454"/>
      <c r="M20" s="442">
        <v>0</v>
      </c>
      <c r="N20" s="452">
        <v>0</v>
      </c>
      <c r="O20" s="442">
        <v>0</v>
      </c>
      <c r="P20" s="442">
        <v>0</v>
      </c>
      <c r="Q20" s="442">
        <v>0</v>
      </c>
      <c r="R20" s="594">
        <v>0</v>
      </c>
      <c r="S20" s="442"/>
    </row>
    <row r="21" spans="1:19" ht="128.25" customHeight="1">
      <c r="A21" s="61"/>
      <c r="B21" s="455" t="s">
        <v>490</v>
      </c>
      <c r="C21" s="456" t="s">
        <v>491</v>
      </c>
      <c r="D21" s="480">
        <v>3</v>
      </c>
      <c r="E21" s="452">
        <v>1</v>
      </c>
      <c r="F21" s="452">
        <v>33.333333333333329</v>
      </c>
      <c r="G21" s="755"/>
      <c r="H21" s="442">
        <v>33.333333333333336</v>
      </c>
      <c r="I21" s="452">
        <v>5</v>
      </c>
      <c r="J21" s="442">
        <v>1.75</v>
      </c>
      <c r="K21" s="442">
        <v>35</v>
      </c>
      <c r="L21" s="454"/>
      <c r="M21" s="442">
        <v>3793155426</v>
      </c>
      <c r="N21" s="452">
        <v>2681215863</v>
      </c>
      <c r="O21" s="442">
        <v>70.685631403916005</v>
      </c>
      <c r="P21" s="442">
        <v>13525241916</v>
      </c>
      <c r="Q21" s="442">
        <v>9336731369</v>
      </c>
      <c r="R21" s="594">
        <v>69.03189922211223</v>
      </c>
      <c r="S21" s="442"/>
    </row>
    <row r="22" spans="1:19" ht="150" customHeight="1">
      <c r="A22" s="61"/>
      <c r="B22" s="459" t="s">
        <v>379</v>
      </c>
      <c r="C22" s="451" t="s">
        <v>407</v>
      </c>
      <c r="D22" s="480">
        <v>25</v>
      </c>
      <c r="E22" s="452">
        <v>0</v>
      </c>
      <c r="F22" s="452">
        <v>0</v>
      </c>
      <c r="G22" s="755"/>
      <c r="H22" s="442">
        <v>0</v>
      </c>
      <c r="I22" s="452">
        <v>100</v>
      </c>
      <c r="J22" s="442">
        <v>50</v>
      </c>
      <c r="K22" s="442">
        <v>50</v>
      </c>
      <c r="L22" s="454"/>
      <c r="M22" s="442">
        <v>0</v>
      </c>
      <c r="N22" s="452">
        <v>0</v>
      </c>
      <c r="O22" s="442">
        <v>0</v>
      </c>
      <c r="P22" s="442">
        <v>0</v>
      </c>
      <c r="Q22" s="442">
        <v>0</v>
      </c>
      <c r="R22" s="594">
        <v>0</v>
      </c>
      <c r="S22" s="442"/>
    </row>
    <row r="23" spans="1:19" ht="134.25" customHeight="1">
      <c r="A23" s="61"/>
      <c r="B23" s="463" t="s">
        <v>553</v>
      </c>
      <c r="C23" s="464" t="s">
        <v>458</v>
      </c>
      <c r="D23" s="480">
        <v>100</v>
      </c>
      <c r="E23" s="452">
        <v>0</v>
      </c>
      <c r="F23" s="452">
        <v>0</v>
      </c>
      <c r="G23" s="755"/>
      <c r="H23" s="442">
        <v>0</v>
      </c>
      <c r="I23" s="452">
        <v>400</v>
      </c>
      <c r="J23" s="442">
        <v>200</v>
      </c>
      <c r="K23" s="442">
        <v>50</v>
      </c>
      <c r="L23" s="454"/>
      <c r="M23" s="442">
        <v>140981019</v>
      </c>
      <c r="N23" s="452">
        <v>130131060</v>
      </c>
      <c r="O23" s="442">
        <v>92.303957598717602</v>
      </c>
      <c r="P23" s="442">
        <v>710125997.96249998</v>
      </c>
      <c r="Q23" s="442">
        <v>531679103</v>
      </c>
      <c r="R23" s="594">
        <v>74.871093936216752</v>
      </c>
      <c r="S23" s="442"/>
    </row>
    <row r="24" spans="1:19" ht="150.75" customHeight="1">
      <c r="A24" s="61"/>
      <c r="B24" s="465" t="s">
        <v>530</v>
      </c>
      <c r="C24" s="466" t="s">
        <v>458</v>
      </c>
      <c r="D24" s="480">
        <v>30</v>
      </c>
      <c r="E24" s="452">
        <v>0</v>
      </c>
      <c r="F24" s="452">
        <v>0</v>
      </c>
      <c r="G24" s="755"/>
      <c r="H24" s="442">
        <v>0</v>
      </c>
      <c r="I24" s="452">
        <v>100</v>
      </c>
      <c r="J24" s="442">
        <v>37</v>
      </c>
      <c r="K24" s="442" t="s">
        <v>523</v>
      </c>
      <c r="L24" s="454"/>
      <c r="M24" s="442">
        <v>462255152</v>
      </c>
      <c r="N24" s="452">
        <v>92168831</v>
      </c>
      <c r="O24" s="442">
        <v>19.938951594421603</v>
      </c>
      <c r="P24" s="442">
        <v>1348679618.7574999</v>
      </c>
      <c r="Q24" s="442">
        <v>686182065</v>
      </c>
      <c r="R24" s="594">
        <v>50.878062918468359</v>
      </c>
      <c r="S24" s="442"/>
    </row>
    <row r="25" spans="1:19" ht="150.75" customHeight="1">
      <c r="A25" s="61"/>
      <c r="B25" s="465" t="s">
        <v>364</v>
      </c>
      <c r="C25" s="467" t="s">
        <v>458</v>
      </c>
      <c r="D25" s="480">
        <v>202</v>
      </c>
      <c r="E25" s="452">
        <v>76</v>
      </c>
      <c r="F25" s="452">
        <v>37.623762376237622</v>
      </c>
      <c r="G25" s="755"/>
      <c r="H25" s="442">
        <v>37.623762376237622</v>
      </c>
      <c r="I25" s="452">
        <v>489</v>
      </c>
      <c r="J25" s="442">
        <v>222</v>
      </c>
      <c r="K25" s="442">
        <v>45.398773006134967</v>
      </c>
      <c r="L25" s="454"/>
      <c r="M25" s="442">
        <v>94531981</v>
      </c>
      <c r="N25" s="452">
        <v>0</v>
      </c>
      <c r="O25" s="442">
        <v>0</v>
      </c>
      <c r="P25" s="442">
        <v>454909766.03000003</v>
      </c>
      <c r="Q25" s="442">
        <v>252102814</v>
      </c>
      <c r="R25" s="594">
        <v>55.418202207462507</v>
      </c>
      <c r="S25" s="442"/>
    </row>
    <row r="26" spans="1:19" ht="114" customHeight="1">
      <c r="A26" s="61"/>
      <c r="B26" s="465" t="s">
        <v>513</v>
      </c>
      <c r="C26" s="467" t="s">
        <v>458</v>
      </c>
      <c r="D26" s="480">
        <v>500</v>
      </c>
      <c r="E26" s="452">
        <v>0</v>
      </c>
      <c r="F26" s="452">
        <v>0</v>
      </c>
      <c r="G26" s="755"/>
      <c r="H26" s="442">
        <v>0</v>
      </c>
      <c r="I26" s="452">
        <v>4963</v>
      </c>
      <c r="J26" s="442">
        <v>13307</v>
      </c>
      <c r="K26" s="442">
        <v>100</v>
      </c>
      <c r="L26" s="454"/>
      <c r="M26" s="442">
        <v>394785872</v>
      </c>
      <c r="N26" s="452">
        <v>0</v>
      </c>
      <c r="O26" s="442">
        <v>0</v>
      </c>
      <c r="P26" s="442">
        <v>6747797647</v>
      </c>
      <c r="Q26" s="442">
        <v>5411633810</v>
      </c>
      <c r="R26" s="594">
        <v>80.198519474068036</v>
      </c>
      <c r="S26" s="442"/>
    </row>
    <row r="27" spans="1:19" ht="73.5" customHeight="1">
      <c r="A27" s="61"/>
      <c r="B27" s="465" t="s">
        <v>367</v>
      </c>
      <c r="C27" s="467" t="s">
        <v>458</v>
      </c>
      <c r="D27" s="480">
        <v>8260</v>
      </c>
      <c r="E27" s="452">
        <v>3565</v>
      </c>
      <c r="F27" s="452">
        <v>43.15980629539952</v>
      </c>
      <c r="G27" s="755"/>
      <c r="H27" s="442">
        <v>43.159806295399513</v>
      </c>
      <c r="I27" s="452">
        <v>14536</v>
      </c>
      <c r="J27" s="442">
        <v>7878</v>
      </c>
      <c r="K27" s="442">
        <v>54.196477710511836</v>
      </c>
      <c r="L27" s="454"/>
      <c r="M27" s="442">
        <v>1550766410</v>
      </c>
      <c r="N27" s="452">
        <v>91411758</v>
      </c>
      <c r="O27" s="442">
        <v>5.8946181327205815</v>
      </c>
      <c r="P27" s="442">
        <v>5014207935</v>
      </c>
      <c r="Q27" s="442">
        <v>3013788435</v>
      </c>
      <c r="R27" s="594">
        <v>60.104975183882161</v>
      </c>
      <c r="S27" s="442"/>
    </row>
    <row r="28" spans="1:19" ht="73.5" customHeight="1">
      <c r="A28" s="61"/>
      <c r="B28" s="468" t="s">
        <v>365</v>
      </c>
      <c r="C28" s="467" t="s">
        <v>458</v>
      </c>
      <c r="D28" s="480">
        <v>350</v>
      </c>
      <c r="E28" s="452">
        <v>0</v>
      </c>
      <c r="F28" s="452">
        <v>0</v>
      </c>
      <c r="G28" s="755"/>
      <c r="H28" s="442">
        <v>0</v>
      </c>
      <c r="I28" s="452">
        <v>1100</v>
      </c>
      <c r="J28" s="442">
        <v>550</v>
      </c>
      <c r="K28" s="442">
        <v>50</v>
      </c>
      <c r="L28" s="454"/>
      <c r="M28" s="442">
        <v>500910000</v>
      </c>
      <c r="N28" s="452">
        <v>0</v>
      </c>
      <c r="O28" s="442">
        <v>0</v>
      </c>
      <c r="P28" s="442">
        <v>1114926000</v>
      </c>
      <c r="Q28" s="442">
        <v>403648160</v>
      </c>
      <c r="R28" s="594">
        <v>36.204031478322328</v>
      </c>
      <c r="S28" s="442"/>
    </row>
    <row r="29" spans="1:19" ht="73.5" customHeight="1">
      <c r="A29" s="61"/>
      <c r="B29" s="461" t="s">
        <v>484</v>
      </c>
      <c r="C29" s="451" t="s">
        <v>407</v>
      </c>
      <c r="D29" s="480">
        <v>30</v>
      </c>
      <c r="E29" s="452">
        <v>30</v>
      </c>
      <c r="F29" s="452">
        <v>100</v>
      </c>
      <c r="G29" s="755"/>
      <c r="H29" s="442">
        <v>100</v>
      </c>
      <c r="I29" s="452">
        <v>100</v>
      </c>
      <c r="J29" s="442">
        <v>17.5</v>
      </c>
      <c r="K29" s="442">
        <v>17.5</v>
      </c>
      <c r="L29" s="454"/>
      <c r="M29" s="442">
        <v>0</v>
      </c>
      <c r="N29" s="452">
        <v>0</v>
      </c>
      <c r="O29" s="442">
        <v>0</v>
      </c>
      <c r="P29" s="442">
        <v>0</v>
      </c>
      <c r="Q29" s="442">
        <v>0</v>
      </c>
      <c r="R29" s="594">
        <v>0</v>
      </c>
      <c r="S29" s="442"/>
    </row>
    <row r="30" spans="1:19" ht="30">
      <c r="A30" s="61"/>
      <c r="B30" s="393" t="s">
        <v>521</v>
      </c>
      <c r="C30" s="469"/>
      <c r="D30" s="470"/>
      <c r="E30" s="472"/>
      <c r="F30" s="617">
        <v>37.5</v>
      </c>
      <c r="G30" s="617"/>
      <c r="H30" s="617">
        <v>37.5</v>
      </c>
      <c r="I30" s="462">
        <v>1</v>
      </c>
      <c r="J30" s="617">
        <v>0.59375</v>
      </c>
      <c r="K30" s="391">
        <v>59.375</v>
      </c>
      <c r="L30" s="391"/>
      <c r="M30" s="471">
        <v>1392011890.4865797</v>
      </c>
      <c r="N30" s="472">
        <v>1260063229</v>
      </c>
      <c r="O30" s="391">
        <v>90.521010460589039</v>
      </c>
      <c r="P30" s="391">
        <v>6427078584.4865799</v>
      </c>
      <c r="Q30" s="472">
        <v>4991428545</v>
      </c>
      <c r="R30" s="391">
        <v>77.662478828998701</v>
      </c>
      <c r="S30" s="43"/>
    </row>
    <row r="31" spans="1:19" ht="82.5" customHeight="1">
      <c r="A31" s="61"/>
      <c r="B31" s="461" t="s">
        <v>380</v>
      </c>
      <c r="C31" s="460" t="s">
        <v>381</v>
      </c>
      <c r="D31" s="480">
        <v>1</v>
      </c>
      <c r="E31" s="581">
        <v>0.75</v>
      </c>
      <c r="F31" s="452">
        <v>75</v>
      </c>
      <c r="G31" s="755"/>
      <c r="H31" s="442">
        <v>75</v>
      </c>
      <c r="I31" s="452">
        <v>1</v>
      </c>
      <c r="J31" s="616">
        <v>0.6875</v>
      </c>
      <c r="K31" s="594">
        <v>68.75</v>
      </c>
      <c r="L31" s="454"/>
      <c r="M31" s="442">
        <v>1252898122.9877999</v>
      </c>
      <c r="N31" s="452">
        <v>1252898123</v>
      </c>
      <c r="O31" s="442">
        <v>0</v>
      </c>
      <c r="P31" s="442">
        <v>5749969885.9877996</v>
      </c>
      <c r="Q31" s="442">
        <v>4546788341</v>
      </c>
      <c r="R31" s="594">
        <v>79.074993976579705</v>
      </c>
      <c r="S31" s="442"/>
    </row>
    <row r="32" spans="1:19" ht="45" customHeight="1" thickBot="1">
      <c r="A32" s="61"/>
      <c r="B32" s="461" t="s">
        <v>485</v>
      </c>
      <c r="C32" s="460" t="s">
        <v>517</v>
      </c>
      <c r="D32" s="480">
        <v>1</v>
      </c>
      <c r="E32" s="581">
        <v>0</v>
      </c>
      <c r="F32" s="452">
        <v>0</v>
      </c>
      <c r="G32" s="755"/>
      <c r="H32" s="442">
        <v>0</v>
      </c>
      <c r="I32" s="452">
        <v>1</v>
      </c>
      <c r="J32" s="616">
        <v>0.5</v>
      </c>
      <c r="K32" s="442">
        <v>25</v>
      </c>
      <c r="L32" s="454"/>
      <c r="M32" s="442">
        <v>139113767.49877983</v>
      </c>
      <c r="N32" s="452">
        <v>7165106</v>
      </c>
      <c r="O32" s="442">
        <v>0</v>
      </c>
      <c r="P32" s="442">
        <v>677108698.49877977</v>
      </c>
      <c r="Q32" s="442">
        <v>444640204</v>
      </c>
      <c r="R32" s="594">
        <v>65.66747776033796</v>
      </c>
      <c r="S32" s="442"/>
    </row>
    <row r="33" spans="1:19" ht="59.25" customHeight="1">
      <c r="A33" s="61"/>
      <c r="B33" s="473" t="s">
        <v>463</v>
      </c>
      <c r="C33" s="474"/>
      <c r="D33" s="474"/>
      <c r="E33" s="476"/>
      <c r="F33" s="645">
        <v>56.978529667661178</v>
      </c>
      <c r="G33" s="645"/>
      <c r="H33" s="645">
        <v>56.978529667661171</v>
      </c>
      <c r="I33" s="475">
        <v>32837.55238095238</v>
      </c>
      <c r="J33" s="475">
        <v>18396.469934523808</v>
      </c>
      <c r="K33" s="591">
        <v>56.022658817880689</v>
      </c>
      <c r="L33" s="591"/>
      <c r="M33" s="478">
        <v>2945436111.0999999</v>
      </c>
      <c r="N33" s="478">
        <v>1912531452.3959999</v>
      </c>
      <c r="O33" s="477">
        <v>64.932029765933294</v>
      </c>
      <c r="P33" s="478">
        <v>9088134074.1000004</v>
      </c>
      <c r="Q33" s="478">
        <v>5860607427.7159996</v>
      </c>
      <c r="R33" s="447">
        <v>64.486366287420509</v>
      </c>
      <c r="S33" s="442"/>
    </row>
    <row r="34" spans="1:19" ht="64.5" customHeight="1">
      <c r="A34" s="61"/>
      <c r="B34" s="393" t="s">
        <v>464</v>
      </c>
      <c r="C34" s="479"/>
      <c r="D34" s="392"/>
      <c r="E34" s="472"/>
      <c r="F34" s="462">
        <v>47.525590543249429</v>
      </c>
      <c r="G34" s="462"/>
      <c r="H34" s="462">
        <v>47.525590543249422</v>
      </c>
      <c r="I34" s="462">
        <v>22051.533333333333</v>
      </c>
      <c r="J34" s="462">
        <v>9474.9714166666672</v>
      </c>
      <c r="K34" s="592">
        <v>42.967404005163665</v>
      </c>
      <c r="L34" s="592"/>
      <c r="M34" s="471">
        <v>1541139112.0999999</v>
      </c>
      <c r="N34" s="472">
        <v>1374725804.3959999</v>
      </c>
      <c r="O34" s="391">
        <v>89.201928210280741</v>
      </c>
      <c r="P34" s="391">
        <v>2946034364.0999999</v>
      </c>
      <c r="Q34" s="472">
        <v>2450341361.3959999</v>
      </c>
      <c r="R34" s="391">
        <v>83.174228761739784</v>
      </c>
      <c r="S34" s="442"/>
    </row>
    <row r="35" spans="1:19" ht="108.75" customHeight="1">
      <c r="A35" s="61"/>
      <c r="B35" s="450" t="s">
        <v>487</v>
      </c>
      <c r="C35" s="452" t="s">
        <v>1</v>
      </c>
      <c r="D35" s="480">
        <v>75</v>
      </c>
      <c r="E35" s="452">
        <v>38</v>
      </c>
      <c r="F35" s="452">
        <v>50.666666666666671</v>
      </c>
      <c r="G35" s="755"/>
      <c r="H35" s="442">
        <v>50.666666666666664</v>
      </c>
      <c r="I35" s="452">
        <v>100</v>
      </c>
      <c r="J35" s="442">
        <v>53</v>
      </c>
      <c r="K35" s="442">
        <v>53</v>
      </c>
      <c r="L35" s="454">
        <v>0</v>
      </c>
      <c r="M35" s="442">
        <v>0</v>
      </c>
      <c r="N35" s="452">
        <v>0</v>
      </c>
      <c r="O35" s="442">
        <v>0</v>
      </c>
      <c r="P35" s="442">
        <v>0</v>
      </c>
      <c r="Q35" s="442">
        <v>0</v>
      </c>
      <c r="R35" s="594">
        <v>0</v>
      </c>
      <c r="S35" s="442"/>
    </row>
    <row r="36" spans="1:19" ht="92.25" customHeight="1">
      <c r="A36" s="61"/>
      <c r="B36" s="455" t="s">
        <v>386</v>
      </c>
      <c r="C36" s="467" t="s">
        <v>458</v>
      </c>
      <c r="D36" s="480">
        <v>165455</v>
      </c>
      <c r="E36" s="452">
        <v>61366</v>
      </c>
      <c r="F36" s="452">
        <v>37.089238765827567</v>
      </c>
      <c r="G36" s="755"/>
      <c r="H36" s="442">
        <v>37.089238765827567</v>
      </c>
      <c r="I36" s="452">
        <v>220048</v>
      </c>
      <c r="J36" s="442">
        <v>94526.36</v>
      </c>
      <c r="K36" s="442">
        <v>42.957154802588526</v>
      </c>
      <c r="L36" s="454">
        <v>1</v>
      </c>
      <c r="M36" s="442">
        <v>719279932.10000002</v>
      </c>
      <c r="N36" s="452">
        <v>717847103</v>
      </c>
      <c r="O36" s="442">
        <v>99.800796736283644</v>
      </c>
      <c r="P36" s="442">
        <v>1454726896.0999999</v>
      </c>
      <c r="Q36" s="442">
        <v>1364759378</v>
      </c>
      <c r="R36" s="594">
        <v>93.815504591191981</v>
      </c>
      <c r="S36" s="442"/>
    </row>
    <row r="37" spans="1:19" ht="56.25" customHeight="1">
      <c r="A37" s="61"/>
      <c r="B37" s="481" t="s">
        <v>387</v>
      </c>
      <c r="C37" s="452" t="s">
        <v>492</v>
      </c>
      <c r="D37" s="480">
        <v>30</v>
      </c>
      <c r="E37" s="452">
        <v>15</v>
      </c>
      <c r="F37" s="452">
        <v>50</v>
      </c>
      <c r="G37" s="755"/>
      <c r="H37" s="442">
        <v>50</v>
      </c>
      <c r="I37" s="452">
        <v>33.333333333333336</v>
      </c>
      <c r="J37" s="442">
        <v>11.666666666666666</v>
      </c>
      <c r="K37" s="442">
        <v>35</v>
      </c>
      <c r="L37" s="454"/>
      <c r="M37" s="442">
        <v>49279933</v>
      </c>
      <c r="N37" s="452">
        <v>49279933.395999998</v>
      </c>
      <c r="O37" s="442">
        <v>0</v>
      </c>
      <c r="P37" s="442">
        <v>49279933</v>
      </c>
      <c r="Q37" s="442">
        <v>49279933.395999998</v>
      </c>
      <c r="R37" s="594">
        <v>100.00000080357252</v>
      </c>
      <c r="S37" s="442"/>
    </row>
    <row r="38" spans="1:19" ht="54.75" customHeight="1">
      <c r="A38" s="61"/>
      <c r="B38" s="481" t="s">
        <v>388</v>
      </c>
      <c r="C38" s="460" t="s">
        <v>514</v>
      </c>
      <c r="D38" s="480">
        <v>30</v>
      </c>
      <c r="E38" s="452">
        <v>15</v>
      </c>
      <c r="F38" s="452">
        <v>50</v>
      </c>
      <c r="G38" s="755"/>
      <c r="H38" s="442">
        <v>50</v>
      </c>
      <c r="I38" s="452">
        <v>120</v>
      </c>
      <c r="J38" s="442">
        <v>75</v>
      </c>
      <c r="K38" s="442">
        <v>62.5</v>
      </c>
      <c r="L38" s="454"/>
      <c r="M38" s="442">
        <v>92737720</v>
      </c>
      <c r="N38" s="452">
        <v>28112000</v>
      </c>
      <c r="O38" s="442">
        <v>30.313447430020922</v>
      </c>
      <c r="P38" s="442">
        <v>270564003</v>
      </c>
      <c r="Q38" s="442">
        <v>121980811</v>
      </c>
      <c r="R38" s="594">
        <v>45.083902384457254</v>
      </c>
      <c r="S38" s="442"/>
    </row>
    <row r="39" spans="1:19" ht="54" customHeight="1">
      <c r="A39" s="61"/>
      <c r="B39" s="481" t="s">
        <v>389</v>
      </c>
      <c r="C39" s="482" t="s">
        <v>190</v>
      </c>
      <c r="D39" s="480">
        <v>3</v>
      </c>
      <c r="E39" s="452">
        <v>3</v>
      </c>
      <c r="F39" s="452">
        <v>100</v>
      </c>
      <c r="G39" s="755"/>
      <c r="H39" s="442">
        <v>100</v>
      </c>
      <c r="I39" s="452">
        <v>3</v>
      </c>
      <c r="J39" s="442">
        <v>2.25</v>
      </c>
      <c r="K39" s="442">
        <v>75</v>
      </c>
      <c r="L39" s="454"/>
      <c r="M39" s="442">
        <v>67311499</v>
      </c>
      <c r="N39" s="452">
        <v>0</v>
      </c>
      <c r="O39" s="442">
        <v>0</v>
      </c>
      <c r="P39" s="442">
        <v>117511499</v>
      </c>
      <c r="Q39" s="442">
        <v>50200000</v>
      </c>
      <c r="R39" s="594">
        <v>42.719223588493243</v>
      </c>
      <c r="S39" s="442"/>
    </row>
    <row r="40" spans="1:19" ht="48.75" customHeight="1">
      <c r="A40" s="61"/>
      <c r="B40" s="481" t="s">
        <v>526</v>
      </c>
      <c r="C40" s="460" t="s">
        <v>527</v>
      </c>
      <c r="D40" s="480">
        <v>2</v>
      </c>
      <c r="E40" s="452">
        <v>0.75</v>
      </c>
      <c r="F40" s="452">
        <v>37.5</v>
      </c>
      <c r="G40" s="755"/>
      <c r="H40" s="442">
        <v>37.5</v>
      </c>
      <c r="I40" s="452">
        <v>7</v>
      </c>
      <c r="J40" s="442">
        <v>3.75</v>
      </c>
      <c r="K40" s="442">
        <v>53.571428571428569</v>
      </c>
      <c r="L40" s="454"/>
      <c r="M40" s="442">
        <v>580099641</v>
      </c>
      <c r="N40" s="452">
        <v>579486768</v>
      </c>
      <c r="O40" s="442">
        <v>99.894350391435594</v>
      </c>
      <c r="P40" s="442">
        <v>899203501</v>
      </c>
      <c r="Q40" s="442">
        <v>768574729</v>
      </c>
      <c r="R40" s="594">
        <v>85.472835475537153</v>
      </c>
      <c r="S40" s="442"/>
    </row>
    <row r="41" spans="1:19" ht="55.5" customHeight="1">
      <c r="A41" s="61"/>
      <c r="B41" s="459" t="s">
        <v>384</v>
      </c>
      <c r="C41" s="460" t="s">
        <v>1</v>
      </c>
      <c r="D41" s="480">
        <v>66</v>
      </c>
      <c r="E41" s="452">
        <v>0</v>
      </c>
      <c r="F41" s="452">
        <v>0</v>
      </c>
      <c r="G41" s="755"/>
      <c r="H41" s="442">
        <v>0</v>
      </c>
      <c r="I41" s="452">
        <v>100</v>
      </c>
      <c r="J41" s="442">
        <v>8.25</v>
      </c>
      <c r="K41" s="442">
        <v>0</v>
      </c>
      <c r="L41" s="454"/>
      <c r="M41" s="442">
        <v>0</v>
      </c>
      <c r="N41" s="452">
        <v>0</v>
      </c>
      <c r="O41" s="442">
        <v>0</v>
      </c>
      <c r="P41" s="442">
        <v>0</v>
      </c>
      <c r="Q41" s="442">
        <v>0</v>
      </c>
      <c r="R41" s="594">
        <v>0</v>
      </c>
      <c r="S41" s="442"/>
    </row>
    <row r="42" spans="1:19" ht="30" customHeight="1">
      <c r="A42" s="61"/>
      <c r="B42" s="455" t="s">
        <v>390</v>
      </c>
      <c r="C42" s="460" t="s">
        <v>133</v>
      </c>
      <c r="D42" s="480">
        <v>3</v>
      </c>
      <c r="E42" s="581">
        <v>0</v>
      </c>
      <c r="F42" s="452">
        <v>0</v>
      </c>
      <c r="G42" s="755"/>
      <c r="H42" s="442">
        <v>0</v>
      </c>
      <c r="I42" s="452">
        <v>3</v>
      </c>
      <c r="J42" s="442">
        <v>0</v>
      </c>
      <c r="K42" s="442">
        <v>0</v>
      </c>
      <c r="L42" s="454"/>
      <c r="M42" s="442">
        <v>0</v>
      </c>
      <c r="N42" s="452">
        <v>0</v>
      </c>
      <c r="O42" s="442">
        <v>0</v>
      </c>
      <c r="P42" s="442">
        <v>36144000</v>
      </c>
      <c r="Q42" s="442">
        <v>36144000</v>
      </c>
      <c r="R42" s="594">
        <v>100</v>
      </c>
      <c r="S42" s="442"/>
    </row>
    <row r="43" spans="1:19" ht="30" customHeight="1">
      <c r="A43" s="61"/>
      <c r="B43" s="459" t="s">
        <v>385</v>
      </c>
      <c r="C43" s="460" t="s">
        <v>1</v>
      </c>
      <c r="D43" s="480">
        <v>100</v>
      </c>
      <c r="E43" s="759">
        <v>75</v>
      </c>
      <c r="F43" s="759">
        <v>75</v>
      </c>
      <c r="G43" s="755"/>
      <c r="H43" s="442">
        <v>75</v>
      </c>
      <c r="I43" s="452">
        <v>100</v>
      </c>
      <c r="J43" s="442">
        <v>68.75</v>
      </c>
      <c r="K43" s="442">
        <v>68.75</v>
      </c>
      <c r="L43" s="454"/>
      <c r="M43" s="442">
        <v>0</v>
      </c>
      <c r="N43" s="452">
        <v>0</v>
      </c>
      <c r="O43" s="442">
        <v>0</v>
      </c>
      <c r="P43" s="442">
        <v>0</v>
      </c>
      <c r="Q43" s="442">
        <v>0</v>
      </c>
      <c r="R43" s="594">
        <v>0</v>
      </c>
      <c r="S43" s="442"/>
    </row>
    <row r="44" spans="1:19" ht="42.75" customHeight="1">
      <c r="A44" s="61"/>
      <c r="B44" s="455" t="s">
        <v>391</v>
      </c>
      <c r="C44" s="460" t="s">
        <v>392</v>
      </c>
      <c r="D44" s="480">
        <v>1</v>
      </c>
      <c r="E44" s="759">
        <v>0.75</v>
      </c>
      <c r="F44" s="759">
        <v>75</v>
      </c>
      <c r="G44" s="755"/>
      <c r="H44" s="442">
        <v>75</v>
      </c>
      <c r="I44" s="589">
        <v>1</v>
      </c>
      <c r="J44" s="442">
        <v>0.6875</v>
      </c>
      <c r="K44" s="442">
        <v>68.75</v>
      </c>
      <c r="L44" s="454"/>
      <c r="M44" s="442">
        <v>32430387</v>
      </c>
      <c r="N44" s="452">
        <v>0</v>
      </c>
      <c r="O44" s="442">
        <v>0</v>
      </c>
      <c r="P44" s="442">
        <v>37209427</v>
      </c>
      <c r="Q44" s="442">
        <v>4779040</v>
      </c>
      <c r="R44" s="594">
        <v>12.843626965822397</v>
      </c>
      <c r="S44" s="442"/>
    </row>
    <row r="45" spans="1:19" ht="30" customHeight="1">
      <c r="A45" s="61"/>
      <c r="B45" s="481" t="s">
        <v>519</v>
      </c>
      <c r="C45" s="460" t="s">
        <v>520</v>
      </c>
      <c r="D45" s="480" t="s">
        <v>523</v>
      </c>
      <c r="E45" s="452" t="s">
        <v>523</v>
      </c>
      <c r="F45" s="452" t="s">
        <v>523</v>
      </c>
      <c r="G45" s="755"/>
      <c r="H45" s="442" t="s">
        <v>523</v>
      </c>
      <c r="I45" s="452" t="s">
        <v>523</v>
      </c>
      <c r="J45" s="442" t="s">
        <v>523</v>
      </c>
      <c r="K45" s="442" t="s">
        <v>523</v>
      </c>
      <c r="L45" s="454"/>
      <c r="M45" s="442">
        <v>0</v>
      </c>
      <c r="N45" s="452">
        <v>0</v>
      </c>
      <c r="O45" s="442">
        <v>0</v>
      </c>
      <c r="P45" s="442">
        <v>81395105</v>
      </c>
      <c r="Q45" s="442">
        <v>54623470</v>
      </c>
      <c r="R45" s="594">
        <v>67.109035610925247</v>
      </c>
      <c r="S45" s="442"/>
    </row>
    <row r="46" spans="1:19" ht="63.75" customHeight="1">
      <c r="A46" s="61"/>
      <c r="B46" s="393" t="s">
        <v>542</v>
      </c>
      <c r="C46" s="392"/>
      <c r="D46" s="392"/>
      <c r="E46" s="472"/>
      <c r="F46" s="462">
        <v>66.43146879207292</v>
      </c>
      <c r="G46" s="462"/>
      <c r="H46" s="462">
        <v>66.43146879207292</v>
      </c>
      <c r="I46" s="462">
        <v>43623.571428571428</v>
      </c>
      <c r="J46" s="462">
        <v>27317.968452380948</v>
      </c>
      <c r="K46" s="391">
        <v>62.62203565132436</v>
      </c>
      <c r="L46" s="391"/>
      <c r="M46" s="391">
        <v>1404296999</v>
      </c>
      <c r="N46" s="472">
        <v>537805648</v>
      </c>
      <c r="O46" s="391">
        <v>38.297144292337833</v>
      </c>
      <c r="P46" s="391">
        <v>6142099710</v>
      </c>
      <c r="Q46" s="472">
        <v>3410266066.3199997</v>
      </c>
      <c r="R46" s="391">
        <v>55.522805348921956</v>
      </c>
      <c r="S46" s="442"/>
    </row>
    <row r="47" spans="1:19" ht="111.75" customHeight="1">
      <c r="A47" s="61"/>
      <c r="B47" s="459" t="s">
        <v>393</v>
      </c>
      <c r="C47" s="452" t="s">
        <v>1</v>
      </c>
      <c r="D47" s="452">
        <v>100</v>
      </c>
      <c r="E47" s="452">
        <v>75</v>
      </c>
      <c r="F47" s="452">
        <v>75</v>
      </c>
      <c r="G47" s="755"/>
      <c r="H47" s="442">
        <v>75</v>
      </c>
      <c r="I47" s="452">
        <v>100</v>
      </c>
      <c r="J47" s="483">
        <v>68.75</v>
      </c>
      <c r="K47" s="442">
        <v>68.75</v>
      </c>
      <c r="L47" s="454"/>
      <c r="M47" s="651">
        <v>0</v>
      </c>
      <c r="N47" s="452">
        <v>0</v>
      </c>
      <c r="O47" s="442">
        <v>0</v>
      </c>
      <c r="P47" s="442">
        <v>0</v>
      </c>
      <c r="Q47" s="442">
        <v>0</v>
      </c>
      <c r="R47" s="594">
        <v>0</v>
      </c>
      <c r="S47" s="442"/>
    </row>
    <row r="48" spans="1:19" ht="78" customHeight="1">
      <c r="A48" s="61"/>
      <c r="B48" s="455" t="s">
        <v>528</v>
      </c>
      <c r="C48" s="467" t="s">
        <v>458</v>
      </c>
      <c r="D48" s="452">
        <v>124595</v>
      </c>
      <c r="E48" s="452">
        <v>74961</v>
      </c>
      <c r="F48" s="452">
        <v>60.163730486777155</v>
      </c>
      <c r="G48" s="755"/>
      <c r="H48" s="442">
        <v>60.163730486777155</v>
      </c>
      <c r="I48" s="452">
        <v>192128</v>
      </c>
      <c r="J48" s="483">
        <v>44222</v>
      </c>
      <c r="K48" s="442">
        <v>23.016947035309794</v>
      </c>
      <c r="L48" s="454"/>
      <c r="M48" s="651">
        <v>164143960</v>
      </c>
      <c r="N48" s="452">
        <v>137738760</v>
      </c>
      <c r="O48" s="652">
        <v>83.913389198116093</v>
      </c>
      <c r="P48" s="442">
        <v>1896047382</v>
      </c>
      <c r="Q48" s="442">
        <v>1623712197</v>
      </c>
      <c r="R48" s="594">
        <v>85.636688851481452</v>
      </c>
      <c r="S48" s="442"/>
    </row>
    <row r="49" spans="1:19" ht="78" customHeight="1">
      <c r="A49" s="61"/>
      <c r="B49" s="455" t="s">
        <v>529</v>
      </c>
      <c r="C49" s="467" t="s">
        <v>458</v>
      </c>
      <c r="D49" s="452">
        <v>114026</v>
      </c>
      <c r="E49" s="452">
        <v>116322</v>
      </c>
      <c r="F49" s="452">
        <v>102.01357585112167</v>
      </c>
      <c r="G49" s="755"/>
      <c r="H49" s="442">
        <v>102.01357585112167</v>
      </c>
      <c r="I49" s="452">
        <v>112666</v>
      </c>
      <c r="J49" s="483">
        <v>146723.66666666666</v>
      </c>
      <c r="K49" s="442">
        <v>130.22887709394729</v>
      </c>
      <c r="L49" s="454"/>
      <c r="M49" s="651">
        <v>855749810</v>
      </c>
      <c r="N49" s="452">
        <v>257717242</v>
      </c>
      <c r="O49" s="442">
        <v>30.115956671962334</v>
      </c>
      <c r="P49" s="442">
        <v>2834156540</v>
      </c>
      <c r="Q49" s="442">
        <v>1173248823.3199999</v>
      </c>
      <c r="R49" s="594">
        <v>41.396754440388108</v>
      </c>
      <c r="S49" s="442"/>
    </row>
    <row r="50" spans="1:19" ht="56.25" customHeight="1">
      <c r="A50" s="61"/>
      <c r="B50" s="459" t="s">
        <v>554</v>
      </c>
      <c r="C50" s="452" t="s">
        <v>1</v>
      </c>
      <c r="D50" s="452">
        <v>25</v>
      </c>
      <c r="E50" s="452">
        <v>9.75</v>
      </c>
      <c r="F50" s="452">
        <v>39</v>
      </c>
      <c r="G50" s="755"/>
      <c r="H50" s="442">
        <v>39</v>
      </c>
      <c r="I50" s="452">
        <v>100</v>
      </c>
      <c r="J50" s="483">
        <v>14.862500000000001</v>
      </c>
      <c r="K50" s="442">
        <v>14.862500000000001</v>
      </c>
      <c r="L50" s="454"/>
      <c r="M50" s="651">
        <v>0</v>
      </c>
      <c r="N50" s="452">
        <v>0</v>
      </c>
      <c r="O50" s="442">
        <v>0</v>
      </c>
      <c r="P50" s="442">
        <v>0</v>
      </c>
      <c r="Q50" s="442">
        <v>0</v>
      </c>
      <c r="R50" s="594">
        <v>0</v>
      </c>
      <c r="S50" s="442"/>
    </row>
    <row r="51" spans="1:19" ht="54.75" customHeight="1">
      <c r="A51" s="61"/>
      <c r="B51" s="455" t="s">
        <v>396</v>
      </c>
      <c r="C51" s="460" t="s">
        <v>188</v>
      </c>
      <c r="D51" s="452">
        <v>242</v>
      </c>
      <c r="E51" s="452">
        <v>94</v>
      </c>
      <c r="F51" s="452">
        <v>38.84297520661157</v>
      </c>
      <c r="G51" s="755"/>
      <c r="H51" s="442">
        <v>38.84297520661157</v>
      </c>
      <c r="I51" s="452">
        <v>267</v>
      </c>
      <c r="J51" s="483">
        <v>125</v>
      </c>
      <c r="K51" s="442">
        <v>46.81647940074906</v>
      </c>
      <c r="L51" s="454"/>
      <c r="M51" s="651">
        <v>179229480</v>
      </c>
      <c r="N51" s="452">
        <v>14457600</v>
      </c>
      <c r="O51" s="442">
        <v>8.0665301266287219</v>
      </c>
      <c r="P51" s="442">
        <v>819508409</v>
      </c>
      <c r="Q51" s="442">
        <v>305950820</v>
      </c>
      <c r="R51" s="594">
        <v>37.333457062793855</v>
      </c>
      <c r="S51" s="442"/>
    </row>
    <row r="52" spans="1:19" ht="107.25" customHeight="1">
      <c r="A52" s="61"/>
      <c r="B52" s="459" t="s">
        <v>395</v>
      </c>
      <c r="C52" s="460" t="s">
        <v>180</v>
      </c>
      <c r="D52" s="452">
        <v>100</v>
      </c>
      <c r="E52" s="452">
        <v>75</v>
      </c>
      <c r="F52" s="452">
        <v>75</v>
      </c>
      <c r="G52" s="755"/>
      <c r="H52" s="442">
        <v>75</v>
      </c>
      <c r="I52" s="452">
        <v>100</v>
      </c>
      <c r="J52" s="483">
        <v>68.75</v>
      </c>
      <c r="K52" s="442">
        <v>68.75</v>
      </c>
      <c r="L52" s="454"/>
      <c r="M52" s="651">
        <v>0</v>
      </c>
      <c r="N52" s="452">
        <v>0</v>
      </c>
      <c r="O52" s="442">
        <v>0</v>
      </c>
      <c r="P52" s="442">
        <v>0</v>
      </c>
      <c r="Q52" s="442">
        <v>0</v>
      </c>
      <c r="R52" s="594">
        <v>0</v>
      </c>
      <c r="S52" s="442"/>
    </row>
    <row r="53" spans="1:19" ht="107.25" customHeight="1">
      <c r="A53" s="61"/>
      <c r="B53" s="455" t="s">
        <v>460</v>
      </c>
      <c r="C53" s="451" t="s">
        <v>392</v>
      </c>
      <c r="D53" s="452">
        <v>4</v>
      </c>
      <c r="E53" s="452">
        <v>3</v>
      </c>
      <c r="F53" s="452">
        <v>75</v>
      </c>
      <c r="G53" s="755"/>
      <c r="H53" s="442">
        <v>75</v>
      </c>
      <c r="I53" s="452">
        <v>4</v>
      </c>
      <c r="J53" s="483">
        <v>2.75</v>
      </c>
      <c r="K53" s="442">
        <v>25</v>
      </c>
      <c r="L53" s="454"/>
      <c r="M53" s="651">
        <v>114472124</v>
      </c>
      <c r="N53" s="452">
        <v>48532958</v>
      </c>
      <c r="O53" s="442">
        <v>42.39718483776889</v>
      </c>
      <c r="P53" s="442">
        <v>434169945</v>
      </c>
      <c r="Q53" s="442">
        <v>192659051</v>
      </c>
      <c r="R53" s="594">
        <v>44.374110464970116</v>
      </c>
      <c r="S53" s="442"/>
    </row>
    <row r="54" spans="1:19" ht="107.25" customHeight="1" thickBot="1">
      <c r="A54" s="61"/>
      <c r="B54" s="481" t="s">
        <v>519</v>
      </c>
      <c r="C54" s="460" t="s">
        <v>556</v>
      </c>
      <c r="D54" s="452" t="s">
        <v>523</v>
      </c>
      <c r="E54" s="452" t="s">
        <v>523</v>
      </c>
      <c r="F54" s="452" t="s">
        <v>523</v>
      </c>
      <c r="G54" s="755"/>
      <c r="H54" s="442" t="s">
        <v>523</v>
      </c>
      <c r="I54" s="452">
        <v>0</v>
      </c>
      <c r="J54" s="483">
        <v>0</v>
      </c>
      <c r="K54" s="442">
        <v>25</v>
      </c>
      <c r="L54" s="454"/>
      <c r="M54" s="651">
        <v>90701625</v>
      </c>
      <c r="N54" s="452">
        <v>79359088</v>
      </c>
      <c r="O54" s="442">
        <v>87.494670575086161</v>
      </c>
      <c r="P54" s="442">
        <v>158217434</v>
      </c>
      <c r="Q54" s="442">
        <v>114695175</v>
      </c>
      <c r="R54" s="594">
        <v>72.492121822681057</v>
      </c>
      <c r="S54" s="442"/>
    </row>
    <row r="55" spans="1:19" ht="66.75" customHeight="1">
      <c r="A55" s="61"/>
      <c r="B55" s="473" t="s">
        <v>465</v>
      </c>
      <c r="C55" s="474"/>
      <c r="D55" s="474"/>
      <c r="E55" s="614"/>
      <c r="F55" s="475">
        <v>46.998456790123456</v>
      </c>
      <c r="G55" s="475"/>
      <c r="H55" s="475">
        <v>46.998456790123456</v>
      </c>
      <c r="I55" s="596">
        <v>31.083333333333332</v>
      </c>
      <c r="J55" s="596">
        <v>17.702083333333331</v>
      </c>
      <c r="K55" s="477">
        <v>197.9532496012759</v>
      </c>
      <c r="L55" s="477"/>
      <c r="M55" s="622">
        <v>9623071163</v>
      </c>
      <c r="N55" s="622">
        <v>1678203802.5079999</v>
      </c>
      <c r="O55" s="477">
        <v>17.43937849031575</v>
      </c>
      <c r="P55" s="622">
        <v>20508000135.75</v>
      </c>
      <c r="Q55" s="622">
        <v>10813633119.507999</v>
      </c>
      <c r="R55" s="447">
        <v>52.72885238896324</v>
      </c>
      <c r="S55" s="442"/>
    </row>
    <row r="56" spans="1:19" ht="47.25" customHeight="1">
      <c r="A56" s="61"/>
      <c r="B56" s="393" t="s">
        <v>466</v>
      </c>
      <c r="C56" s="479"/>
      <c r="D56" s="392"/>
      <c r="E56" s="472"/>
      <c r="F56" s="462">
        <v>60.663580246913575</v>
      </c>
      <c r="G56" s="462"/>
      <c r="H56" s="462">
        <v>60.663580246913575</v>
      </c>
      <c r="I56" s="462">
        <v>36.916666666666664</v>
      </c>
      <c r="J56" s="462">
        <v>15.11875</v>
      </c>
      <c r="K56" s="391">
        <v>330.73106060606057</v>
      </c>
      <c r="L56" s="391"/>
      <c r="M56" s="391">
        <v>9123071163</v>
      </c>
      <c r="N56" s="472">
        <v>1539183337</v>
      </c>
      <c r="O56" s="654">
        <v>16.871328848583268</v>
      </c>
      <c r="P56" s="391">
        <v>18417022202.75</v>
      </c>
      <c r="Q56" s="472">
        <v>9737014947</v>
      </c>
      <c r="R56" s="391">
        <v>52.869648740207765</v>
      </c>
      <c r="S56" s="442"/>
    </row>
    <row r="57" spans="1:19" ht="93.75" customHeight="1">
      <c r="A57" s="61"/>
      <c r="B57" s="450" t="s">
        <v>399</v>
      </c>
      <c r="C57" s="460" t="s">
        <v>1</v>
      </c>
      <c r="D57" s="452">
        <v>25</v>
      </c>
      <c r="E57" s="452">
        <v>10</v>
      </c>
      <c r="F57" s="452">
        <v>40</v>
      </c>
      <c r="G57" s="755"/>
      <c r="H57" s="442">
        <v>40</v>
      </c>
      <c r="I57" s="452">
        <v>100</v>
      </c>
      <c r="J57" s="442">
        <v>60</v>
      </c>
      <c r="K57" s="442">
        <v>60</v>
      </c>
      <c r="L57" s="454"/>
      <c r="M57" s="442">
        <v>230538722</v>
      </c>
      <c r="N57" s="452">
        <v>215657150</v>
      </c>
      <c r="O57" s="442">
        <v>93.544870956645624</v>
      </c>
      <c r="P57" s="442">
        <v>751021863</v>
      </c>
      <c r="Q57" s="442">
        <v>524420417</v>
      </c>
      <c r="R57" s="594">
        <v>69.827583301659487</v>
      </c>
      <c r="S57" s="442"/>
    </row>
    <row r="58" spans="1:19" ht="93.75" customHeight="1">
      <c r="A58" s="61"/>
      <c r="B58" s="459" t="s">
        <v>400</v>
      </c>
      <c r="C58" s="460" t="s">
        <v>1</v>
      </c>
      <c r="D58" s="452">
        <v>27</v>
      </c>
      <c r="E58" s="452">
        <v>22</v>
      </c>
      <c r="F58" s="452">
        <v>81.481481481481481</v>
      </c>
      <c r="G58" s="755"/>
      <c r="H58" s="442">
        <v>81.481481481481481</v>
      </c>
      <c r="I58" s="452">
        <v>100</v>
      </c>
      <c r="J58" s="442">
        <v>17</v>
      </c>
      <c r="K58" s="442">
        <v>17</v>
      </c>
      <c r="L58" s="454"/>
      <c r="M58" s="442">
        <v>0</v>
      </c>
      <c r="N58" s="452">
        <v>0</v>
      </c>
      <c r="O58" s="442">
        <v>0</v>
      </c>
      <c r="P58" s="442">
        <v>0</v>
      </c>
      <c r="Q58" s="442">
        <v>0</v>
      </c>
      <c r="R58" s="594">
        <v>0</v>
      </c>
      <c r="S58" s="442"/>
    </row>
    <row r="59" spans="1:19" ht="57.75" customHeight="1">
      <c r="A59" s="61"/>
      <c r="B59" s="484" t="s">
        <v>401</v>
      </c>
      <c r="C59" s="460" t="s">
        <v>494</v>
      </c>
      <c r="D59" s="452">
        <v>3</v>
      </c>
      <c r="E59" s="452">
        <v>2.4</v>
      </c>
      <c r="F59" s="452">
        <v>80</v>
      </c>
      <c r="G59" s="755"/>
      <c r="H59" s="442">
        <v>80</v>
      </c>
      <c r="I59" s="452">
        <v>11</v>
      </c>
      <c r="J59" s="442">
        <v>7.4</v>
      </c>
      <c r="K59" s="442">
        <v>67.272727272727266</v>
      </c>
      <c r="L59" s="454"/>
      <c r="M59" s="442">
        <v>207914483</v>
      </c>
      <c r="N59" s="452">
        <v>17670400</v>
      </c>
      <c r="O59" s="442">
        <v>8.4988788395274995</v>
      </c>
      <c r="P59" s="442">
        <v>2638742865</v>
      </c>
      <c r="Q59" s="442">
        <v>1984730940</v>
      </c>
      <c r="R59" s="594">
        <v>75.215018724456129</v>
      </c>
      <c r="S59" s="442"/>
    </row>
    <row r="60" spans="1:19" ht="61.5" customHeight="1">
      <c r="A60" s="61"/>
      <c r="B60" s="485" t="s">
        <v>524</v>
      </c>
      <c r="C60" s="460" t="s">
        <v>402</v>
      </c>
      <c r="D60" s="452">
        <v>1</v>
      </c>
      <c r="E60" s="452">
        <v>0.75</v>
      </c>
      <c r="F60" s="758">
        <v>75</v>
      </c>
      <c r="G60" s="755"/>
      <c r="H60" s="442">
        <v>75</v>
      </c>
      <c r="I60" s="452">
        <v>1</v>
      </c>
      <c r="J60" s="442">
        <v>0.6875</v>
      </c>
      <c r="K60" s="442">
        <v>68.75</v>
      </c>
      <c r="L60" s="454"/>
      <c r="M60" s="442">
        <v>45564303</v>
      </c>
      <c r="N60" s="452">
        <v>41957160</v>
      </c>
      <c r="O60" s="442">
        <v>92.083401341616039</v>
      </c>
      <c r="P60" s="442">
        <v>173801930</v>
      </c>
      <c r="Q60" s="442">
        <v>113184070</v>
      </c>
      <c r="R60" s="594">
        <v>65.122447144286596</v>
      </c>
      <c r="S60" s="442"/>
    </row>
    <row r="61" spans="1:19" ht="56.25" customHeight="1">
      <c r="A61" s="61"/>
      <c r="B61" s="485" t="s">
        <v>403</v>
      </c>
      <c r="C61" s="460" t="s">
        <v>404</v>
      </c>
      <c r="D61" s="452">
        <v>2</v>
      </c>
      <c r="E61" s="452">
        <v>0.75</v>
      </c>
      <c r="F61" s="452">
        <v>37.5</v>
      </c>
      <c r="G61" s="755"/>
      <c r="H61" s="442">
        <v>37.5</v>
      </c>
      <c r="I61" s="452">
        <v>8</v>
      </c>
      <c r="J61" s="442">
        <v>4.75</v>
      </c>
      <c r="K61" s="442">
        <v>59.375</v>
      </c>
      <c r="L61" s="454"/>
      <c r="M61" s="442">
        <v>0</v>
      </c>
      <c r="N61" s="452">
        <v>0</v>
      </c>
      <c r="O61" s="442">
        <v>0</v>
      </c>
      <c r="P61" s="442">
        <v>64925227</v>
      </c>
      <c r="Q61" s="442">
        <v>0</v>
      </c>
      <c r="R61" s="594">
        <v>0</v>
      </c>
      <c r="S61" s="442"/>
    </row>
    <row r="62" spans="1:19" ht="102" customHeight="1">
      <c r="A62" s="61"/>
      <c r="B62" s="481" t="s">
        <v>405</v>
      </c>
      <c r="C62" s="460" t="s">
        <v>404</v>
      </c>
      <c r="D62" s="452">
        <v>1</v>
      </c>
      <c r="E62" s="452">
        <v>0.5</v>
      </c>
      <c r="F62" s="452">
        <v>50</v>
      </c>
      <c r="G62" s="755"/>
      <c r="H62" s="442">
        <v>50</v>
      </c>
      <c r="I62" s="452">
        <v>1.5</v>
      </c>
      <c r="J62" s="442">
        <v>0.875</v>
      </c>
      <c r="K62" s="442">
        <v>58.333333333333336</v>
      </c>
      <c r="L62" s="454"/>
      <c r="M62" s="442">
        <v>8620137242</v>
      </c>
      <c r="N62" s="452">
        <v>1244982214</v>
      </c>
      <c r="O62" s="442">
        <v>14.442719170804589</v>
      </c>
      <c r="P62" s="442">
        <v>14715198182.75</v>
      </c>
      <c r="Q62" s="442">
        <v>7062355779</v>
      </c>
      <c r="R62" s="594">
        <v>47.993616472518177</v>
      </c>
      <c r="S62" s="442"/>
    </row>
    <row r="63" spans="1:19" ht="56.25" customHeight="1">
      <c r="A63" s="61"/>
      <c r="B63" s="481" t="s">
        <v>519</v>
      </c>
      <c r="C63" s="460" t="s">
        <v>520</v>
      </c>
      <c r="D63" s="452" t="s">
        <v>523</v>
      </c>
      <c r="E63" s="452" t="s">
        <v>523</v>
      </c>
      <c r="F63" s="452" t="s">
        <v>523</v>
      </c>
      <c r="G63" s="452"/>
      <c r="H63" s="442" t="s">
        <v>523</v>
      </c>
      <c r="I63" s="452">
        <v>0</v>
      </c>
      <c r="J63" s="442">
        <v>0</v>
      </c>
      <c r="K63" s="442" t="s">
        <v>523</v>
      </c>
      <c r="L63" s="454"/>
      <c r="M63" s="442">
        <v>18916413</v>
      </c>
      <c r="N63" s="452">
        <v>18916413</v>
      </c>
      <c r="O63" s="442">
        <v>100</v>
      </c>
      <c r="P63" s="442">
        <v>73332135</v>
      </c>
      <c r="Q63" s="442">
        <v>52323741</v>
      </c>
      <c r="R63" s="594">
        <v>71.35172186109132</v>
      </c>
      <c r="S63" s="442"/>
    </row>
    <row r="64" spans="1:19" ht="61.5" customHeight="1">
      <c r="A64" s="61"/>
      <c r="B64" s="393" t="s">
        <v>543</v>
      </c>
      <c r="C64" s="392"/>
      <c r="D64" s="392"/>
      <c r="E64" s="472"/>
      <c r="F64" s="617">
        <v>33.333333333333336</v>
      </c>
      <c r="G64" s="617"/>
      <c r="H64" s="617">
        <v>33.333333333333336</v>
      </c>
      <c r="I64" s="462">
        <v>28.5</v>
      </c>
      <c r="J64" s="462">
        <v>18.574999999999999</v>
      </c>
      <c r="K64" s="391">
        <v>65.175438596491233</v>
      </c>
      <c r="L64" s="391"/>
      <c r="M64" s="623">
        <v>500000000</v>
      </c>
      <c r="N64" s="472">
        <v>139020465.50800002</v>
      </c>
      <c r="O64" s="391">
        <v>27.804093101600003</v>
      </c>
      <c r="P64" s="391">
        <v>2090977933</v>
      </c>
      <c r="Q64" s="472">
        <v>1076618172.5079999</v>
      </c>
      <c r="R64" s="472">
        <v>51.488739097468027</v>
      </c>
      <c r="S64" s="442"/>
    </row>
    <row r="65" spans="1:19" ht="54.75" customHeight="1">
      <c r="A65" s="61"/>
      <c r="B65" s="450" t="s">
        <v>406</v>
      </c>
      <c r="C65" s="460" t="s">
        <v>1</v>
      </c>
      <c r="D65" s="452">
        <v>20</v>
      </c>
      <c r="E65" s="452">
        <v>5</v>
      </c>
      <c r="F65" s="452">
        <v>25</v>
      </c>
      <c r="G65" s="755"/>
      <c r="H65" s="442">
        <v>25</v>
      </c>
      <c r="I65" s="452">
        <v>100</v>
      </c>
      <c r="J65" s="442">
        <v>65</v>
      </c>
      <c r="K65" s="442">
        <v>65</v>
      </c>
      <c r="L65" s="454"/>
      <c r="M65" s="442">
        <v>53000000</v>
      </c>
      <c r="N65" s="452">
        <v>52999999.508000001</v>
      </c>
      <c r="O65" s="442">
        <v>0</v>
      </c>
      <c r="P65" s="442">
        <v>53000000</v>
      </c>
      <c r="Q65" s="442">
        <v>52999999.508000001</v>
      </c>
      <c r="R65" s="594">
        <v>0</v>
      </c>
      <c r="S65" s="442"/>
    </row>
    <row r="66" spans="1:19" ht="66" customHeight="1">
      <c r="A66" s="61"/>
      <c r="B66" s="463" t="s">
        <v>408</v>
      </c>
      <c r="C66" s="451" t="s">
        <v>131</v>
      </c>
      <c r="D66" s="452">
        <v>2</v>
      </c>
      <c r="E66" s="452">
        <v>1.5</v>
      </c>
      <c r="F66" s="452">
        <v>75</v>
      </c>
      <c r="G66" s="755"/>
      <c r="H66" s="442">
        <v>75</v>
      </c>
      <c r="I66" s="452">
        <v>8</v>
      </c>
      <c r="J66" s="442">
        <v>5.5</v>
      </c>
      <c r="K66" s="442">
        <v>68.75</v>
      </c>
      <c r="L66" s="454"/>
      <c r="M66" s="442">
        <v>147000000</v>
      </c>
      <c r="N66" s="452">
        <v>84996386</v>
      </c>
      <c r="O66" s="442">
        <v>0</v>
      </c>
      <c r="P66" s="442">
        <v>495000000</v>
      </c>
      <c r="Q66" s="442">
        <v>207634986</v>
      </c>
      <c r="R66" s="594">
        <v>41.946461818181817</v>
      </c>
      <c r="S66" s="442"/>
    </row>
    <row r="67" spans="1:19" ht="56.25" customHeight="1">
      <c r="A67" s="61"/>
      <c r="B67" s="461" t="s">
        <v>409</v>
      </c>
      <c r="C67" s="460" t="s">
        <v>411</v>
      </c>
      <c r="D67" s="452" t="s">
        <v>523</v>
      </c>
      <c r="E67" s="452" t="s">
        <v>523</v>
      </c>
      <c r="F67" s="452" t="s">
        <v>523</v>
      </c>
      <c r="G67" s="755"/>
      <c r="H67" s="442" t="s">
        <v>523</v>
      </c>
      <c r="I67" s="452">
        <v>2</v>
      </c>
      <c r="J67" s="442">
        <v>1.8</v>
      </c>
      <c r="K67" s="442">
        <v>90</v>
      </c>
      <c r="L67" s="454"/>
      <c r="M67" s="442">
        <v>0</v>
      </c>
      <c r="N67" s="452">
        <v>0</v>
      </c>
      <c r="O67" s="442">
        <v>0</v>
      </c>
      <c r="P67" s="442">
        <v>130200000</v>
      </c>
      <c r="Q67" s="442">
        <v>129896750</v>
      </c>
      <c r="R67" s="594">
        <v>99.767089093701998</v>
      </c>
      <c r="S67" s="442"/>
    </row>
    <row r="68" spans="1:19" ht="80.25" customHeight="1" thickBot="1">
      <c r="A68" s="61"/>
      <c r="B68" s="461" t="s">
        <v>410</v>
      </c>
      <c r="C68" s="460" t="s">
        <v>131</v>
      </c>
      <c r="D68" s="452">
        <v>1</v>
      </c>
      <c r="E68" s="452">
        <v>0</v>
      </c>
      <c r="F68" s="452">
        <v>0</v>
      </c>
      <c r="G68" s="755"/>
      <c r="H68" s="442">
        <v>0</v>
      </c>
      <c r="I68" s="452">
        <v>4</v>
      </c>
      <c r="J68" s="442">
        <v>2</v>
      </c>
      <c r="K68" s="442">
        <v>50</v>
      </c>
      <c r="L68" s="454"/>
      <c r="M68" s="442">
        <v>300000000</v>
      </c>
      <c r="N68" s="452">
        <v>1024080</v>
      </c>
      <c r="O68" s="442">
        <v>0</v>
      </c>
      <c r="P68" s="442">
        <v>1412777933</v>
      </c>
      <c r="Q68" s="442">
        <v>686086437</v>
      </c>
      <c r="R68" s="594">
        <v>48.562935545228399</v>
      </c>
      <c r="S68" s="442"/>
    </row>
    <row r="69" spans="1:19" ht="51" customHeight="1">
      <c r="A69" s="61"/>
      <c r="B69" s="473" t="s">
        <v>467</v>
      </c>
      <c r="C69" s="474"/>
      <c r="D69" s="474"/>
      <c r="E69" s="476"/>
      <c r="F69" s="475">
        <v>76.062262262262266</v>
      </c>
      <c r="G69" s="475"/>
      <c r="H69" s="475">
        <v>76.062262262262266</v>
      </c>
      <c r="I69" s="475">
        <v>55.333333333333336</v>
      </c>
      <c r="J69" s="475">
        <v>37.299999999999997</v>
      </c>
      <c r="K69" s="477">
        <v>67.409638554216855</v>
      </c>
      <c r="L69" s="477"/>
      <c r="M69" s="477">
        <v>2823968904</v>
      </c>
      <c r="N69" s="477">
        <v>2241993983</v>
      </c>
      <c r="O69" s="477">
        <v>79.391595984797718</v>
      </c>
      <c r="P69" s="477">
        <v>10047270673.330902</v>
      </c>
      <c r="Q69" s="477">
        <v>6705598741.1520004</v>
      </c>
      <c r="R69" s="447">
        <v>66.740500571474499</v>
      </c>
      <c r="S69" s="442"/>
    </row>
    <row r="70" spans="1:19" ht="63.75" customHeight="1">
      <c r="A70" s="61"/>
      <c r="B70" s="393" t="s">
        <v>468</v>
      </c>
      <c r="C70" s="479"/>
      <c r="D70" s="391"/>
      <c r="E70" s="472"/>
      <c r="F70" s="617">
        <v>76.062262262262266</v>
      </c>
      <c r="G70" s="617"/>
      <c r="H70" s="617">
        <v>76.062262262262266</v>
      </c>
      <c r="I70" s="462">
        <v>55.333333333333336</v>
      </c>
      <c r="J70" s="462">
        <v>37.299999999999997</v>
      </c>
      <c r="K70" s="391">
        <v>67.409638554216855</v>
      </c>
      <c r="L70" s="391"/>
      <c r="M70" s="391">
        <v>2823968904</v>
      </c>
      <c r="N70" s="472">
        <v>2241993983</v>
      </c>
      <c r="O70" s="391">
        <v>79.391595984797718</v>
      </c>
      <c r="P70" s="391">
        <v>10047270673.330902</v>
      </c>
      <c r="Q70" s="472">
        <v>6705598741.1520004</v>
      </c>
      <c r="R70" s="391">
        <v>66.740500571474499</v>
      </c>
      <c r="S70" s="442"/>
    </row>
    <row r="71" spans="1:19" ht="93" customHeight="1">
      <c r="A71" s="61"/>
      <c r="B71" s="450" t="s">
        <v>413</v>
      </c>
      <c r="C71" s="460" t="s">
        <v>180</v>
      </c>
      <c r="D71" s="452">
        <v>100</v>
      </c>
      <c r="E71" s="615">
        <v>60</v>
      </c>
      <c r="F71" s="452">
        <v>60</v>
      </c>
      <c r="G71" s="755"/>
      <c r="H71" s="442">
        <v>60</v>
      </c>
      <c r="I71" s="452">
        <v>100</v>
      </c>
      <c r="J71" s="442">
        <v>65</v>
      </c>
      <c r="K71" s="442">
        <v>65</v>
      </c>
      <c r="L71" s="454"/>
      <c r="M71" s="442">
        <v>0</v>
      </c>
      <c r="N71" s="452">
        <v>0</v>
      </c>
      <c r="O71" s="442">
        <v>0</v>
      </c>
      <c r="P71" s="442">
        <v>0</v>
      </c>
      <c r="Q71" s="442">
        <v>0</v>
      </c>
      <c r="R71" s="594">
        <v>0</v>
      </c>
      <c r="S71" s="442"/>
    </row>
    <row r="72" spans="1:19" ht="66.75" customHeight="1">
      <c r="A72" s="61"/>
      <c r="B72" s="459" t="s">
        <v>414</v>
      </c>
      <c r="C72" s="460" t="s">
        <v>180</v>
      </c>
      <c r="D72" s="452">
        <v>100</v>
      </c>
      <c r="E72" s="615">
        <v>60</v>
      </c>
      <c r="F72" s="452">
        <v>60</v>
      </c>
      <c r="G72" s="755"/>
      <c r="H72" s="442">
        <v>60</v>
      </c>
      <c r="I72" s="452">
        <v>100</v>
      </c>
      <c r="J72" s="442">
        <v>65</v>
      </c>
      <c r="K72" s="442">
        <v>65</v>
      </c>
      <c r="L72" s="454"/>
      <c r="M72" s="442">
        <v>0</v>
      </c>
      <c r="N72" s="452">
        <v>0</v>
      </c>
      <c r="O72" s="442">
        <v>0</v>
      </c>
      <c r="P72" s="442">
        <v>26932290.82</v>
      </c>
      <c r="Q72" s="442">
        <v>13432564</v>
      </c>
      <c r="R72" s="594">
        <v>49.875311720698257</v>
      </c>
      <c r="S72" s="442"/>
    </row>
    <row r="73" spans="1:19" ht="111" customHeight="1">
      <c r="A73" s="61"/>
      <c r="B73" s="459" t="s">
        <v>415</v>
      </c>
      <c r="C73" s="460" t="s">
        <v>180</v>
      </c>
      <c r="D73" s="452">
        <v>100</v>
      </c>
      <c r="E73" s="615">
        <v>60</v>
      </c>
      <c r="F73" s="452">
        <v>60</v>
      </c>
      <c r="G73" s="755"/>
      <c r="H73" s="442">
        <v>60</v>
      </c>
      <c r="I73" s="452">
        <v>100</v>
      </c>
      <c r="J73" s="442">
        <v>65</v>
      </c>
      <c r="K73" s="442">
        <v>65</v>
      </c>
      <c r="L73" s="454"/>
      <c r="M73" s="442">
        <v>0</v>
      </c>
      <c r="N73" s="452">
        <v>0</v>
      </c>
      <c r="O73" s="442">
        <v>0</v>
      </c>
      <c r="P73" s="442">
        <v>0</v>
      </c>
      <c r="Q73" s="442">
        <v>0</v>
      </c>
      <c r="R73" s="594">
        <v>0</v>
      </c>
      <c r="S73" s="442"/>
    </row>
    <row r="74" spans="1:19" ht="83.25" customHeight="1">
      <c r="A74" s="61"/>
      <c r="B74" s="450" t="s">
        <v>416</v>
      </c>
      <c r="C74" s="460" t="s">
        <v>180</v>
      </c>
      <c r="D74" s="452">
        <v>100</v>
      </c>
      <c r="E74" s="615">
        <v>72</v>
      </c>
      <c r="F74" s="452">
        <v>72</v>
      </c>
      <c r="G74" s="755"/>
      <c r="H74" s="442">
        <v>72</v>
      </c>
      <c r="I74" s="452">
        <v>100</v>
      </c>
      <c r="J74" s="442">
        <v>68</v>
      </c>
      <c r="K74" s="442">
        <v>68</v>
      </c>
      <c r="L74" s="454"/>
      <c r="M74" s="442">
        <v>913834164</v>
      </c>
      <c r="N74" s="452">
        <v>760799354.90400004</v>
      </c>
      <c r="O74" s="442">
        <v>83.253546964567207</v>
      </c>
      <c r="P74" s="442">
        <v>2935462197</v>
      </c>
      <c r="Q74" s="442">
        <v>1798947080.904</v>
      </c>
      <c r="R74" s="594">
        <v>61.283265127464361</v>
      </c>
      <c r="S74" s="442"/>
    </row>
    <row r="75" spans="1:19" ht="93.75" customHeight="1">
      <c r="A75" s="61"/>
      <c r="B75" s="450" t="s">
        <v>417</v>
      </c>
      <c r="C75" s="460" t="s">
        <v>495</v>
      </c>
      <c r="D75" s="452">
        <v>60</v>
      </c>
      <c r="E75" s="615">
        <v>60</v>
      </c>
      <c r="F75" s="452">
        <v>100</v>
      </c>
      <c r="G75" s="755"/>
      <c r="H75" s="442">
        <v>100</v>
      </c>
      <c r="I75" s="452">
        <v>60</v>
      </c>
      <c r="J75" s="442">
        <v>45</v>
      </c>
      <c r="K75" s="442">
        <v>75</v>
      </c>
      <c r="L75" s="454"/>
      <c r="M75" s="442">
        <v>0</v>
      </c>
      <c r="N75" s="452">
        <v>0</v>
      </c>
      <c r="O75" s="442">
        <v>0</v>
      </c>
      <c r="P75" s="442">
        <v>0</v>
      </c>
      <c r="Q75" s="442">
        <v>0</v>
      </c>
      <c r="R75" s="594">
        <v>0</v>
      </c>
      <c r="S75" s="442"/>
    </row>
    <row r="76" spans="1:19" ht="51.75" customHeight="1">
      <c r="A76" s="61"/>
      <c r="B76" s="450" t="s">
        <v>418</v>
      </c>
      <c r="C76" s="460" t="s">
        <v>180</v>
      </c>
      <c r="D76" s="452">
        <v>30</v>
      </c>
      <c r="E76" s="615">
        <v>30</v>
      </c>
      <c r="F76" s="452">
        <v>100</v>
      </c>
      <c r="G76" s="756"/>
      <c r="H76" s="442">
        <v>100</v>
      </c>
      <c r="I76" s="452">
        <v>35</v>
      </c>
      <c r="J76" s="442">
        <v>18.75</v>
      </c>
      <c r="K76" s="442">
        <v>53.571428571428569</v>
      </c>
      <c r="L76" s="58"/>
      <c r="M76" s="442">
        <v>319779527</v>
      </c>
      <c r="N76" s="452">
        <v>232614816</v>
      </c>
      <c r="O76" s="442">
        <v>0</v>
      </c>
      <c r="P76" s="442">
        <v>319779527</v>
      </c>
      <c r="Q76" s="442">
        <v>232614816</v>
      </c>
      <c r="R76" s="594">
        <v>0</v>
      </c>
      <c r="S76" s="442"/>
    </row>
    <row r="77" spans="1:19" ht="56.25" customHeight="1">
      <c r="A77" s="61"/>
      <c r="B77" s="455" t="s">
        <v>419</v>
      </c>
      <c r="C77" s="460" t="s">
        <v>180</v>
      </c>
      <c r="D77" s="452">
        <v>100</v>
      </c>
      <c r="E77" s="615">
        <v>60</v>
      </c>
      <c r="F77" s="452">
        <v>60</v>
      </c>
      <c r="G77" s="755"/>
      <c r="H77" s="442">
        <v>60</v>
      </c>
      <c r="I77" s="452">
        <v>100</v>
      </c>
      <c r="J77" s="442">
        <v>65</v>
      </c>
      <c r="K77" s="442">
        <v>65</v>
      </c>
      <c r="L77" s="454"/>
      <c r="M77" s="442">
        <v>75000000</v>
      </c>
      <c r="N77" s="452">
        <v>42501260</v>
      </c>
      <c r="O77" s="442">
        <v>56.668346666666672</v>
      </c>
      <c r="P77" s="442">
        <v>293719705.6225</v>
      </c>
      <c r="Q77" s="442">
        <v>185834684.5</v>
      </c>
      <c r="R77" s="594">
        <v>63.269396279064082</v>
      </c>
      <c r="S77" s="442"/>
    </row>
    <row r="78" spans="1:19" ht="120.75" customHeight="1">
      <c r="A78" s="61"/>
      <c r="B78" s="465" t="s">
        <v>420</v>
      </c>
      <c r="C78" s="460" t="s">
        <v>182</v>
      </c>
      <c r="D78" s="452">
        <v>1</v>
      </c>
      <c r="E78" s="655">
        <v>0.75</v>
      </c>
      <c r="F78" s="452">
        <v>75</v>
      </c>
      <c r="G78" s="755"/>
      <c r="H78" s="442">
        <v>75</v>
      </c>
      <c r="I78" s="452">
        <v>1</v>
      </c>
      <c r="J78" s="442">
        <v>0.6875</v>
      </c>
      <c r="K78" s="442">
        <v>25</v>
      </c>
      <c r="L78" s="454"/>
      <c r="M78" s="442">
        <v>915773675</v>
      </c>
      <c r="N78" s="452">
        <v>727608061.09599996</v>
      </c>
      <c r="O78" s="442">
        <v>79.452825622662715</v>
      </c>
      <c r="P78" s="442">
        <v>4298462461.1374998</v>
      </c>
      <c r="Q78" s="442">
        <v>2936110635.2480001</v>
      </c>
      <c r="R78" s="594">
        <v>68.306066687645767</v>
      </c>
      <c r="S78" s="442"/>
    </row>
    <row r="79" spans="1:19" ht="52.5" customHeight="1">
      <c r="A79" s="61"/>
      <c r="B79" s="465" t="s">
        <v>421</v>
      </c>
      <c r="C79" s="460" t="s">
        <v>422</v>
      </c>
      <c r="D79" s="452">
        <v>1</v>
      </c>
      <c r="E79" s="615">
        <v>0.75</v>
      </c>
      <c r="F79" s="452">
        <v>75</v>
      </c>
      <c r="G79" s="755"/>
      <c r="H79" s="442">
        <v>75</v>
      </c>
      <c r="I79" s="452">
        <v>4</v>
      </c>
      <c r="J79" s="442">
        <v>2.75</v>
      </c>
      <c r="K79" s="442">
        <v>68.75</v>
      </c>
      <c r="L79" s="454"/>
      <c r="M79" s="442">
        <v>14312000</v>
      </c>
      <c r="N79" s="452">
        <v>14312000</v>
      </c>
      <c r="O79" s="442">
        <v>0</v>
      </c>
      <c r="P79" s="442">
        <v>242012025</v>
      </c>
      <c r="Q79" s="442">
        <v>208716567</v>
      </c>
      <c r="R79" s="594">
        <v>86.242229905724727</v>
      </c>
      <c r="S79" s="442"/>
    </row>
    <row r="80" spans="1:19" ht="38.25" customHeight="1">
      <c r="A80" s="61"/>
      <c r="B80" s="481" t="s">
        <v>423</v>
      </c>
      <c r="C80" s="460" t="s">
        <v>182</v>
      </c>
      <c r="D80" s="452">
        <v>1</v>
      </c>
      <c r="E80" s="615">
        <v>0.75</v>
      </c>
      <c r="F80" s="452">
        <v>75</v>
      </c>
      <c r="G80" s="755"/>
      <c r="H80" s="442">
        <v>75</v>
      </c>
      <c r="I80" s="452">
        <v>1</v>
      </c>
      <c r="J80" s="442">
        <v>0.6875</v>
      </c>
      <c r="K80" s="442">
        <v>68.75</v>
      </c>
      <c r="L80" s="454"/>
      <c r="M80" s="442">
        <v>13509797</v>
      </c>
      <c r="N80" s="452">
        <v>13509797</v>
      </c>
      <c r="O80" s="442">
        <v>100</v>
      </c>
      <c r="P80" s="442">
        <v>97638222</v>
      </c>
      <c r="Q80" s="442">
        <v>64473222</v>
      </c>
      <c r="R80" s="594">
        <v>66.032769420975328</v>
      </c>
      <c r="S80" s="442"/>
    </row>
    <row r="81" spans="1:19" ht="96" customHeight="1">
      <c r="A81" s="61"/>
      <c r="B81" s="465" t="s">
        <v>424</v>
      </c>
      <c r="C81" s="460" t="s">
        <v>192</v>
      </c>
      <c r="D81" s="452">
        <v>1</v>
      </c>
      <c r="E81" s="615">
        <v>0.75</v>
      </c>
      <c r="F81" s="452">
        <v>75</v>
      </c>
      <c r="G81" s="755"/>
      <c r="H81" s="442">
        <v>75</v>
      </c>
      <c r="I81" s="452">
        <v>1</v>
      </c>
      <c r="J81" s="442">
        <v>0.6875</v>
      </c>
      <c r="K81" s="442">
        <v>68.75</v>
      </c>
      <c r="L81" s="454"/>
      <c r="M81" s="442">
        <v>246837585</v>
      </c>
      <c r="N81" s="452">
        <v>147260241</v>
      </c>
      <c r="O81" s="442">
        <v>59.6587594227192</v>
      </c>
      <c r="P81" s="442">
        <v>896563519.85089993</v>
      </c>
      <c r="Q81" s="442">
        <v>559774614.5</v>
      </c>
      <c r="R81" s="594">
        <v>62.435577859903503</v>
      </c>
      <c r="S81" s="442"/>
    </row>
    <row r="82" spans="1:19" ht="117" customHeight="1">
      <c r="A82" s="61"/>
      <c r="B82" s="481" t="s">
        <v>425</v>
      </c>
      <c r="C82" s="460" t="s">
        <v>1</v>
      </c>
      <c r="D82" s="452">
        <v>100</v>
      </c>
      <c r="E82" s="615">
        <v>80</v>
      </c>
      <c r="F82" s="452">
        <v>80</v>
      </c>
      <c r="G82" s="755"/>
      <c r="H82" s="442">
        <v>80</v>
      </c>
      <c r="I82" s="452">
        <v>100</v>
      </c>
      <c r="J82" s="442">
        <v>70</v>
      </c>
      <c r="K82" s="442">
        <v>70</v>
      </c>
      <c r="L82" s="454"/>
      <c r="M82" s="442">
        <v>7017960</v>
      </c>
      <c r="N82" s="452">
        <v>7000000</v>
      </c>
      <c r="O82" s="442">
        <v>0</v>
      </c>
      <c r="P82" s="442">
        <v>38163874.289999999</v>
      </c>
      <c r="Q82" s="442">
        <v>27481600</v>
      </c>
      <c r="R82" s="594">
        <v>72.009460546831718</v>
      </c>
      <c r="S82" s="442"/>
    </row>
    <row r="83" spans="1:19" ht="60" customHeight="1">
      <c r="A83" s="61"/>
      <c r="B83" s="481" t="s">
        <v>426</v>
      </c>
      <c r="C83" s="460" t="s">
        <v>181</v>
      </c>
      <c r="D83" s="452">
        <v>37</v>
      </c>
      <c r="E83" s="615">
        <v>29</v>
      </c>
      <c r="F83" s="452">
        <v>78.378378378378372</v>
      </c>
      <c r="G83" s="755"/>
      <c r="H83" s="442">
        <v>78.378378378378372</v>
      </c>
      <c r="I83" s="452">
        <v>37</v>
      </c>
      <c r="J83" s="442">
        <v>25.75</v>
      </c>
      <c r="K83" s="442">
        <v>69.594594594594597</v>
      </c>
      <c r="L83" s="454"/>
      <c r="M83" s="442">
        <v>7530000</v>
      </c>
      <c r="N83" s="452">
        <v>7530000</v>
      </c>
      <c r="O83" s="442">
        <v>0</v>
      </c>
      <c r="P83" s="442">
        <v>38675914.289999999</v>
      </c>
      <c r="Q83" s="442">
        <v>28011600</v>
      </c>
      <c r="R83" s="594">
        <v>72.426471394995957</v>
      </c>
      <c r="S83" s="442"/>
    </row>
    <row r="84" spans="1:19" ht="60" customHeight="1">
      <c r="A84" s="61"/>
      <c r="B84" s="481" t="s">
        <v>0</v>
      </c>
      <c r="C84" s="486" t="s">
        <v>427</v>
      </c>
      <c r="D84" s="452">
        <v>1</v>
      </c>
      <c r="E84" s="615">
        <v>0.75</v>
      </c>
      <c r="F84" s="452">
        <v>75</v>
      </c>
      <c r="G84" s="755"/>
      <c r="H84" s="442">
        <v>75</v>
      </c>
      <c r="I84" s="452">
        <v>1</v>
      </c>
      <c r="J84" s="442">
        <v>0.6875</v>
      </c>
      <c r="K84" s="442">
        <v>25</v>
      </c>
      <c r="L84" s="454"/>
      <c r="M84" s="442">
        <v>136744800</v>
      </c>
      <c r="N84" s="452">
        <v>136744800</v>
      </c>
      <c r="O84" s="442">
        <v>100</v>
      </c>
      <c r="P84" s="442">
        <v>561529184</v>
      </c>
      <c r="Q84" s="442">
        <v>426570685</v>
      </c>
      <c r="R84" s="594">
        <v>75.965897615750634</v>
      </c>
      <c r="S84" s="442"/>
    </row>
    <row r="85" spans="1:19" ht="30">
      <c r="A85" s="61"/>
      <c r="B85" s="481" t="s">
        <v>428</v>
      </c>
      <c r="C85" s="460" t="s">
        <v>1</v>
      </c>
      <c r="D85" s="452">
        <v>90</v>
      </c>
      <c r="E85" s="615">
        <v>86</v>
      </c>
      <c r="F85" s="452">
        <v>95.555555555555557</v>
      </c>
      <c r="G85" s="755"/>
      <c r="H85" s="442">
        <v>95.555555555555557</v>
      </c>
      <c r="I85" s="452">
        <v>90</v>
      </c>
      <c r="J85" s="442">
        <v>66.5</v>
      </c>
      <c r="K85" s="442">
        <v>73.888888888888886</v>
      </c>
      <c r="L85" s="454"/>
      <c r="M85" s="442">
        <v>66464800</v>
      </c>
      <c r="N85" s="452">
        <v>66448000</v>
      </c>
      <c r="O85" s="442">
        <v>0</v>
      </c>
      <c r="P85" s="442">
        <v>152898849.31999999</v>
      </c>
      <c r="Q85" s="442">
        <v>99780800</v>
      </c>
      <c r="R85" s="594">
        <v>65.25935312382245</v>
      </c>
      <c r="S85" s="442"/>
    </row>
    <row r="86" spans="1:19" ht="105.75" customHeight="1" thickBot="1">
      <c r="A86" s="61"/>
      <c r="B86" s="481" t="s">
        <v>519</v>
      </c>
      <c r="C86" s="460" t="s">
        <v>520</v>
      </c>
      <c r="D86" s="452" t="s">
        <v>523</v>
      </c>
      <c r="E86" s="615" t="s">
        <v>523</v>
      </c>
      <c r="F86" s="452" t="s">
        <v>523</v>
      </c>
      <c r="G86" s="755"/>
      <c r="H86" s="442" t="s">
        <v>523</v>
      </c>
      <c r="I86" s="452" t="s">
        <v>523</v>
      </c>
      <c r="J86" s="442" t="s">
        <v>523</v>
      </c>
      <c r="K86" s="442">
        <v>0</v>
      </c>
      <c r="L86" s="454"/>
      <c r="M86" s="442">
        <v>107164596</v>
      </c>
      <c r="N86" s="452">
        <v>85665653</v>
      </c>
      <c r="O86" s="442">
        <v>0</v>
      </c>
      <c r="P86" s="442">
        <v>145432903</v>
      </c>
      <c r="Q86" s="442">
        <v>123849872</v>
      </c>
      <c r="R86" s="594">
        <v>85.15945803543508</v>
      </c>
      <c r="S86" s="442"/>
    </row>
    <row r="87" spans="1:19" ht="64.5" customHeight="1">
      <c r="A87" s="61"/>
      <c r="B87" s="487" t="s">
        <v>429</v>
      </c>
      <c r="C87" s="477"/>
      <c r="D87" s="477"/>
      <c r="E87" s="476"/>
      <c r="F87" s="476">
        <v>73.32236842105263</v>
      </c>
      <c r="G87" s="476"/>
      <c r="H87" s="476">
        <v>60.82236842105263</v>
      </c>
      <c r="I87" s="476">
        <v>49.073750000000004</v>
      </c>
      <c r="J87" s="476">
        <v>37.177975000000004</v>
      </c>
      <c r="K87" s="477">
        <v>75.759392750706837</v>
      </c>
      <c r="L87" s="477"/>
      <c r="M87" s="622">
        <v>1672444894</v>
      </c>
      <c r="N87" s="622">
        <v>863358355</v>
      </c>
      <c r="O87" s="612">
        <v>51.622529274199216</v>
      </c>
      <c r="P87" s="622">
        <v>7879845850.6000004</v>
      </c>
      <c r="Q87" s="622">
        <v>1665160588</v>
      </c>
      <c r="R87" s="447">
        <v>21.131892927489293</v>
      </c>
      <c r="S87" s="442"/>
    </row>
    <row r="88" spans="1:19" ht="93.75" customHeight="1">
      <c r="A88" s="61"/>
      <c r="B88" s="449" t="s">
        <v>501</v>
      </c>
      <c r="C88" s="479"/>
      <c r="D88" s="624"/>
      <c r="E88" s="472"/>
      <c r="F88" s="617">
        <v>63.75</v>
      </c>
      <c r="G88" s="617"/>
      <c r="H88" s="617">
        <v>63.75</v>
      </c>
      <c r="I88" s="462">
        <v>65.400000000000006</v>
      </c>
      <c r="J88" s="462">
        <v>50.55</v>
      </c>
      <c r="K88" s="391">
        <v>77.293577981651367</v>
      </c>
      <c r="L88" s="391"/>
      <c r="M88" s="391">
        <v>701444894</v>
      </c>
      <c r="N88" s="391">
        <v>184961730</v>
      </c>
      <c r="O88" s="613">
        <v>26.368675797930891</v>
      </c>
      <c r="P88" s="391">
        <v>2394481293.5</v>
      </c>
      <c r="Q88" s="391">
        <v>1328134113</v>
      </c>
      <c r="R88" s="391">
        <v>55.466464348889268</v>
      </c>
      <c r="S88" s="43"/>
    </row>
    <row r="89" spans="1:19" ht="107.25" customHeight="1">
      <c r="A89" s="61"/>
      <c r="B89" s="488" t="s">
        <v>430</v>
      </c>
      <c r="C89" s="460" t="s">
        <v>180</v>
      </c>
      <c r="D89" s="452">
        <v>100</v>
      </c>
      <c r="E89" s="452">
        <v>84</v>
      </c>
      <c r="F89" s="452">
        <v>84</v>
      </c>
      <c r="G89" s="755"/>
      <c r="H89" s="442">
        <v>84</v>
      </c>
      <c r="I89" s="452">
        <v>100</v>
      </c>
      <c r="J89" s="442">
        <v>71</v>
      </c>
      <c r="K89" s="442">
        <v>71</v>
      </c>
      <c r="L89" s="454">
        <v>7.8316829177215525E-2</v>
      </c>
      <c r="M89" s="442">
        <v>108000000</v>
      </c>
      <c r="N89" s="452">
        <v>107930000</v>
      </c>
      <c r="O89" s="442">
        <v>99.935185185185176</v>
      </c>
      <c r="P89" s="442">
        <v>323537477</v>
      </c>
      <c r="Q89" s="442">
        <v>217022381</v>
      </c>
      <c r="R89" s="594">
        <v>67.077972855676322</v>
      </c>
      <c r="S89" s="442"/>
    </row>
    <row r="90" spans="1:19" ht="76.5" customHeight="1">
      <c r="A90" s="61"/>
      <c r="B90" s="457" t="s">
        <v>431</v>
      </c>
      <c r="C90" s="460" t="s">
        <v>180</v>
      </c>
      <c r="D90" s="452">
        <v>100</v>
      </c>
      <c r="E90" s="452">
        <v>71</v>
      </c>
      <c r="F90" s="452">
        <v>71</v>
      </c>
      <c r="G90" s="755"/>
      <c r="H90" s="442">
        <v>71</v>
      </c>
      <c r="I90" s="452">
        <v>100</v>
      </c>
      <c r="J90" s="442">
        <v>67.75</v>
      </c>
      <c r="K90" s="442">
        <v>67.75</v>
      </c>
      <c r="L90" s="454"/>
      <c r="M90" s="442">
        <v>49500000</v>
      </c>
      <c r="N90" s="452">
        <v>49499208</v>
      </c>
      <c r="O90" s="442">
        <v>99.998400000000004</v>
      </c>
      <c r="P90" s="442">
        <v>255698987.5</v>
      </c>
      <c r="Q90" s="442">
        <v>202291874</v>
      </c>
      <c r="R90" s="594">
        <v>79.113287063758904</v>
      </c>
      <c r="S90" s="442"/>
    </row>
    <row r="91" spans="1:19" ht="76.5" customHeight="1">
      <c r="A91" s="61"/>
      <c r="B91" s="457" t="s">
        <v>432</v>
      </c>
      <c r="C91" s="460" t="s">
        <v>1</v>
      </c>
      <c r="D91" s="452">
        <v>20</v>
      </c>
      <c r="E91" s="452">
        <v>20</v>
      </c>
      <c r="F91" s="452">
        <v>100</v>
      </c>
      <c r="G91" s="755"/>
      <c r="H91" s="442">
        <v>100</v>
      </c>
      <c r="I91" s="452">
        <v>100</v>
      </c>
      <c r="J91" s="442">
        <v>100</v>
      </c>
      <c r="K91" s="442">
        <v>100</v>
      </c>
      <c r="L91" s="454"/>
      <c r="M91" s="442">
        <v>0</v>
      </c>
      <c r="N91" s="452">
        <v>0</v>
      </c>
      <c r="O91" s="442" t="s">
        <v>523</v>
      </c>
      <c r="P91" s="442">
        <v>242504400</v>
      </c>
      <c r="Q91" s="442">
        <v>211577339</v>
      </c>
      <c r="R91" s="594">
        <v>87.246804181697328</v>
      </c>
      <c r="S91" s="442"/>
    </row>
    <row r="92" spans="1:19" ht="87.75" customHeight="1">
      <c r="A92" s="61"/>
      <c r="B92" s="461" t="s">
        <v>433</v>
      </c>
      <c r="C92" s="460" t="s">
        <v>434</v>
      </c>
      <c r="D92" s="452">
        <v>8</v>
      </c>
      <c r="E92" s="452">
        <v>0</v>
      </c>
      <c r="F92" s="452">
        <v>0</v>
      </c>
      <c r="G92" s="755"/>
      <c r="H92" s="442">
        <v>0</v>
      </c>
      <c r="I92" s="452">
        <v>26</v>
      </c>
      <c r="J92" s="442">
        <v>13</v>
      </c>
      <c r="K92" s="442">
        <v>50</v>
      </c>
      <c r="L92" s="454"/>
      <c r="M92" s="442">
        <v>504944894</v>
      </c>
      <c r="N92" s="452">
        <v>0</v>
      </c>
      <c r="O92" s="442">
        <v>0</v>
      </c>
      <c r="P92" s="442">
        <v>1312875194</v>
      </c>
      <c r="Q92" s="442">
        <v>552676634</v>
      </c>
      <c r="R92" s="594">
        <v>42.096662083783727</v>
      </c>
      <c r="S92" s="442"/>
    </row>
    <row r="93" spans="1:19" ht="76.5" customHeight="1">
      <c r="A93" s="61"/>
      <c r="B93" s="485" t="s">
        <v>435</v>
      </c>
      <c r="C93" s="460" t="s">
        <v>515</v>
      </c>
      <c r="D93" s="452" t="s">
        <v>523</v>
      </c>
      <c r="E93" s="452" t="s">
        <v>523</v>
      </c>
      <c r="F93" s="452" t="s">
        <v>523</v>
      </c>
      <c r="G93" s="755"/>
      <c r="H93" s="442" t="s">
        <v>523</v>
      </c>
      <c r="I93" s="452">
        <v>1</v>
      </c>
      <c r="J93" s="442">
        <v>1</v>
      </c>
      <c r="K93" s="442">
        <v>0</v>
      </c>
      <c r="L93" s="454"/>
      <c r="M93" s="442">
        <v>0</v>
      </c>
      <c r="N93" s="452">
        <v>0</v>
      </c>
      <c r="O93" s="442">
        <v>0</v>
      </c>
      <c r="P93" s="442">
        <v>100501249.99999999</v>
      </c>
      <c r="Q93" s="442">
        <v>50000000</v>
      </c>
      <c r="R93" s="594">
        <v>49.75062499222647</v>
      </c>
      <c r="S93" s="442"/>
    </row>
    <row r="94" spans="1:19" ht="76.5" customHeight="1">
      <c r="A94" s="61"/>
      <c r="B94" s="481" t="s">
        <v>519</v>
      </c>
      <c r="C94" s="460" t="s">
        <v>520</v>
      </c>
      <c r="D94" s="452" t="s">
        <v>523</v>
      </c>
      <c r="E94" s="452" t="s">
        <v>523</v>
      </c>
      <c r="F94" s="452" t="s">
        <v>523</v>
      </c>
      <c r="G94" s="755"/>
      <c r="H94" s="442" t="s">
        <v>523</v>
      </c>
      <c r="I94" s="452" t="s">
        <v>523</v>
      </c>
      <c r="J94" s="442" t="s">
        <v>523</v>
      </c>
      <c r="K94" s="442" t="s">
        <v>523</v>
      </c>
      <c r="L94" s="454"/>
      <c r="M94" s="442">
        <v>39000000</v>
      </c>
      <c r="N94" s="452">
        <v>27532522</v>
      </c>
      <c r="O94" s="442">
        <v>70.596210256410245</v>
      </c>
      <c r="P94" s="442">
        <v>159363985</v>
      </c>
      <c r="Q94" s="442">
        <v>94565885</v>
      </c>
      <c r="R94" s="594">
        <v>59.339558432854197</v>
      </c>
      <c r="S94" s="442"/>
    </row>
    <row r="95" spans="1:19" ht="79.5" customHeight="1">
      <c r="A95" s="61"/>
      <c r="B95" s="489" t="s">
        <v>522</v>
      </c>
      <c r="C95" s="479"/>
      <c r="D95" s="624"/>
      <c r="E95" s="472"/>
      <c r="F95" s="617">
        <v>82.89473684210526</v>
      </c>
      <c r="G95" s="617"/>
      <c r="H95" s="617">
        <v>57.89473684210526</v>
      </c>
      <c r="I95" s="597">
        <v>32.747500000000002</v>
      </c>
      <c r="J95" s="597">
        <v>23.805950000000003</v>
      </c>
      <c r="K95" s="391">
        <v>104.76973684210526</v>
      </c>
      <c r="L95" s="391"/>
      <c r="M95" s="391">
        <v>971000000</v>
      </c>
      <c r="N95" s="472">
        <v>678396625</v>
      </c>
      <c r="O95" s="613">
        <v>69.865769824922765</v>
      </c>
      <c r="P95" s="391">
        <v>5485364557.1000004</v>
      </c>
      <c r="Q95" s="472">
        <v>4477674296</v>
      </c>
      <c r="R95" s="472">
        <v>81.629475113086286</v>
      </c>
      <c r="S95" s="43"/>
    </row>
    <row r="96" spans="1:19" ht="79.5" customHeight="1">
      <c r="A96" s="61"/>
      <c r="B96" s="481" t="s">
        <v>436</v>
      </c>
      <c r="C96" s="460" t="s">
        <v>437</v>
      </c>
      <c r="D96" s="452">
        <v>1</v>
      </c>
      <c r="E96" s="581">
        <v>0.75</v>
      </c>
      <c r="F96" s="452">
        <v>75</v>
      </c>
      <c r="G96" s="755"/>
      <c r="H96" s="442">
        <v>75</v>
      </c>
      <c r="I96" s="452">
        <v>4</v>
      </c>
      <c r="J96" s="442">
        <v>2.75</v>
      </c>
      <c r="K96" s="442">
        <v>68.75</v>
      </c>
      <c r="L96" s="454"/>
      <c r="M96" s="442">
        <v>350000000</v>
      </c>
      <c r="N96" s="452">
        <v>349927847</v>
      </c>
      <c r="O96" s="442">
        <v>99.979384857142861</v>
      </c>
      <c r="P96" s="442">
        <v>2447675425</v>
      </c>
      <c r="Q96" s="442">
        <v>2341241155</v>
      </c>
      <c r="R96" s="594">
        <v>95.651618310462865</v>
      </c>
      <c r="S96" s="442"/>
    </row>
    <row r="97" spans="1:19" ht="79.5" customHeight="1">
      <c r="A97" s="61"/>
      <c r="B97" s="481" t="s">
        <v>438</v>
      </c>
      <c r="C97" s="460" t="s">
        <v>131</v>
      </c>
      <c r="D97" s="452">
        <v>1</v>
      </c>
      <c r="E97" s="581">
        <v>0.75</v>
      </c>
      <c r="F97" s="452">
        <v>75</v>
      </c>
      <c r="G97" s="755"/>
      <c r="H97" s="442">
        <v>75</v>
      </c>
      <c r="I97" s="452">
        <v>4</v>
      </c>
      <c r="J97" s="442">
        <v>2.75</v>
      </c>
      <c r="K97" s="442">
        <v>68.75</v>
      </c>
      <c r="L97" s="454"/>
      <c r="M97" s="442">
        <v>260000000</v>
      </c>
      <c r="N97" s="452">
        <v>260000000</v>
      </c>
      <c r="O97" s="442">
        <v>0</v>
      </c>
      <c r="P97" s="442">
        <v>427713166</v>
      </c>
      <c r="Q97" s="442">
        <v>260000000</v>
      </c>
      <c r="R97" s="594">
        <v>60.788402291081212</v>
      </c>
      <c r="S97" s="442"/>
    </row>
    <row r="98" spans="1:19" ht="79.5" customHeight="1">
      <c r="A98" s="61"/>
      <c r="B98" s="481" t="s">
        <v>439</v>
      </c>
      <c r="C98" s="460" t="s">
        <v>1</v>
      </c>
      <c r="D98" s="452">
        <v>75</v>
      </c>
      <c r="E98" s="452">
        <v>75</v>
      </c>
      <c r="F98" s="452">
        <v>100</v>
      </c>
      <c r="G98" s="755"/>
      <c r="H98" s="442">
        <v>0</v>
      </c>
      <c r="I98" s="452">
        <v>100</v>
      </c>
      <c r="J98" s="442">
        <v>0</v>
      </c>
      <c r="K98" s="442">
        <v>0</v>
      </c>
      <c r="L98" s="454"/>
      <c r="M98" s="442">
        <v>0</v>
      </c>
      <c r="N98" s="452">
        <v>0</v>
      </c>
      <c r="O98" s="442">
        <v>0</v>
      </c>
      <c r="P98" s="442">
        <v>1317482169.0999999</v>
      </c>
      <c r="Q98" s="442">
        <v>1144311609</v>
      </c>
      <c r="R98" s="594">
        <v>86.855946580415861</v>
      </c>
      <c r="S98" s="442"/>
    </row>
    <row r="99" spans="1:19" ht="79.5" customHeight="1">
      <c r="A99" s="61"/>
      <c r="B99" s="481" t="s">
        <v>440</v>
      </c>
      <c r="C99" s="460" t="s">
        <v>441</v>
      </c>
      <c r="D99" s="452">
        <v>38</v>
      </c>
      <c r="E99" s="452">
        <v>31</v>
      </c>
      <c r="F99" s="452">
        <v>81.578947368421055</v>
      </c>
      <c r="G99" s="755"/>
      <c r="H99" s="442">
        <v>81.578947368421055</v>
      </c>
      <c r="I99" s="452">
        <v>38</v>
      </c>
      <c r="J99" s="442">
        <v>107</v>
      </c>
      <c r="K99" s="442">
        <v>281.57894736842104</v>
      </c>
      <c r="L99" s="454"/>
      <c r="M99" s="442">
        <v>361000000</v>
      </c>
      <c r="N99" s="452">
        <v>68468778</v>
      </c>
      <c r="O99" s="442">
        <v>18.966420498614958</v>
      </c>
      <c r="P99" s="442">
        <v>1292493797</v>
      </c>
      <c r="Q99" s="442">
        <v>732121532</v>
      </c>
      <c r="R99" s="594">
        <v>56.644104110930606</v>
      </c>
      <c r="S99" s="442"/>
    </row>
    <row r="100" spans="1:19" ht="95.25" customHeight="1">
      <c r="A100" s="61"/>
      <c r="B100" s="473" t="s">
        <v>469</v>
      </c>
      <c r="C100" s="490"/>
      <c r="D100" s="474"/>
      <c r="E100" s="476"/>
      <c r="F100" s="475">
        <v>69.144444444444446</v>
      </c>
      <c r="G100" s="475"/>
      <c r="H100" s="475">
        <v>69.144444444444446</v>
      </c>
      <c r="I100" s="475">
        <v>17.737500000000001</v>
      </c>
      <c r="J100" s="475">
        <v>6.5297499999999999</v>
      </c>
      <c r="K100" s="477">
        <v>36.813248766737139</v>
      </c>
      <c r="L100" s="477"/>
      <c r="M100" s="477">
        <v>3491265233.5699997</v>
      </c>
      <c r="N100" s="476">
        <v>1744121854.9983001</v>
      </c>
      <c r="O100" s="477">
        <v>49.956727384325511</v>
      </c>
      <c r="P100" s="477">
        <v>13466228864.241619</v>
      </c>
      <c r="Q100" s="477">
        <v>9284528157.1182995</v>
      </c>
      <c r="R100" s="477">
        <v>68.946757482880329</v>
      </c>
      <c r="S100" s="442"/>
    </row>
    <row r="101" spans="1:19" ht="45" customHeight="1">
      <c r="A101" s="61"/>
      <c r="B101" s="393" t="s">
        <v>470</v>
      </c>
      <c r="C101" s="479"/>
      <c r="D101" s="391"/>
      <c r="E101" s="472"/>
      <c r="F101" s="592">
        <v>67.555555555555557</v>
      </c>
      <c r="G101" s="592"/>
      <c r="H101" s="592">
        <v>67.555555555555557</v>
      </c>
      <c r="I101" s="462">
        <v>14.125</v>
      </c>
      <c r="J101" s="462">
        <v>5.5875000000000004</v>
      </c>
      <c r="K101" s="391">
        <v>39.557522123893804</v>
      </c>
      <c r="L101" s="391"/>
      <c r="M101" s="391">
        <v>1568948384.5699999</v>
      </c>
      <c r="N101" s="391">
        <v>1064191837</v>
      </c>
      <c r="O101" s="613">
        <v>67.828352255938739</v>
      </c>
      <c r="P101" s="391">
        <v>7033912015.2416191</v>
      </c>
      <c r="Q101" s="391">
        <v>5727199353</v>
      </c>
      <c r="R101" s="391">
        <v>81.42267546977935</v>
      </c>
      <c r="S101" s="442"/>
    </row>
    <row r="102" spans="1:19" ht="75" customHeight="1">
      <c r="A102" s="61"/>
      <c r="B102" s="481" t="s">
        <v>443</v>
      </c>
      <c r="C102" s="460" t="s">
        <v>516</v>
      </c>
      <c r="D102" s="452">
        <v>1</v>
      </c>
      <c r="E102" s="581">
        <v>0.9</v>
      </c>
      <c r="F102" s="452">
        <v>90</v>
      </c>
      <c r="G102" s="755"/>
      <c r="H102" s="442">
        <v>90</v>
      </c>
      <c r="I102" s="452">
        <v>1</v>
      </c>
      <c r="J102" s="618">
        <v>0.72499999999999998</v>
      </c>
      <c r="K102" s="442">
        <v>72.5</v>
      </c>
      <c r="L102" s="454"/>
      <c r="M102" s="442">
        <v>132280568</v>
      </c>
      <c r="N102" s="452">
        <v>111466188</v>
      </c>
      <c r="O102" s="442">
        <v>84.264975336362326</v>
      </c>
      <c r="P102" s="442">
        <v>462897998.91999996</v>
      </c>
      <c r="Q102" s="442">
        <v>337026475</v>
      </c>
      <c r="R102" s="594">
        <v>72.807935179310718</v>
      </c>
      <c r="S102" s="442"/>
    </row>
    <row r="103" spans="1:19" ht="38.25" customHeight="1">
      <c r="A103" s="61"/>
      <c r="B103" s="481" t="s">
        <v>444</v>
      </c>
      <c r="C103" s="460" t="s">
        <v>1</v>
      </c>
      <c r="D103" s="452">
        <v>75</v>
      </c>
      <c r="E103" s="589">
        <v>64</v>
      </c>
      <c r="F103" s="452">
        <v>85.333333333333343</v>
      </c>
      <c r="G103" s="755"/>
      <c r="H103" s="442">
        <v>85.333333333333329</v>
      </c>
      <c r="I103" s="452">
        <v>100</v>
      </c>
      <c r="J103" s="454">
        <v>34.75</v>
      </c>
      <c r="K103" s="442">
        <v>34.75</v>
      </c>
      <c r="L103" s="454"/>
      <c r="M103" s="442">
        <v>1022806077</v>
      </c>
      <c r="N103" s="452">
        <v>790155114</v>
      </c>
      <c r="O103" s="442">
        <v>77.253658515366837</v>
      </c>
      <c r="P103" s="442">
        <v>2550289555</v>
      </c>
      <c r="Q103" s="442">
        <v>1886253607</v>
      </c>
      <c r="R103" s="594">
        <v>73.962331191055668</v>
      </c>
      <c r="S103" s="442"/>
    </row>
    <row r="104" spans="1:19" ht="131.25" customHeight="1">
      <c r="A104" s="61"/>
      <c r="B104" s="481" t="s">
        <v>445</v>
      </c>
      <c r="C104" s="460" t="s">
        <v>179</v>
      </c>
      <c r="D104" s="452">
        <v>1</v>
      </c>
      <c r="E104" s="581">
        <v>0.9</v>
      </c>
      <c r="F104" s="452">
        <v>90</v>
      </c>
      <c r="G104" s="755"/>
      <c r="H104" s="442">
        <v>90</v>
      </c>
      <c r="I104" s="452">
        <v>1</v>
      </c>
      <c r="J104" s="618">
        <v>0.72499999999999998</v>
      </c>
      <c r="K104" s="442">
        <v>72.5</v>
      </c>
      <c r="L104" s="454"/>
      <c r="M104" s="442">
        <v>188612329</v>
      </c>
      <c r="N104" s="452">
        <v>26421264</v>
      </c>
      <c r="O104" s="442">
        <v>0</v>
      </c>
      <c r="P104" s="442">
        <v>319704860</v>
      </c>
      <c r="Q104" s="442">
        <v>146328980</v>
      </c>
      <c r="R104" s="594">
        <v>45.770020512043516</v>
      </c>
      <c r="S104" s="442"/>
    </row>
    <row r="105" spans="1:19" ht="78" customHeight="1">
      <c r="A105" s="61"/>
      <c r="B105" s="481" t="s">
        <v>446</v>
      </c>
      <c r="C105" s="460" t="s">
        <v>193</v>
      </c>
      <c r="D105" s="452" t="s">
        <v>523</v>
      </c>
      <c r="E105" s="452" t="s">
        <v>523</v>
      </c>
      <c r="F105" s="452" t="s">
        <v>523</v>
      </c>
      <c r="G105" s="755"/>
      <c r="H105" s="442" t="s">
        <v>523</v>
      </c>
      <c r="I105" s="452">
        <v>1</v>
      </c>
      <c r="J105" s="442">
        <v>1</v>
      </c>
      <c r="K105" s="442">
        <v>100</v>
      </c>
      <c r="L105" s="454"/>
      <c r="M105" s="442">
        <v>0</v>
      </c>
      <c r="N105" s="452">
        <v>0</v>
      </c>
      <c r="O105" s="442">
        <v>0</v>
      </c>
      <c r="P105" s="442">
        <v>0</v>
      </c>
      <c r="Q105" s="442">
        <v>0</v>
      </c>
      <c r="R105" s="594">
        <v>0</v>
      </c>
      <c r="S105" s="442"/>
    </row>
    <row r="106" spans="1:19" ht="101.25" customHeight="1">
      <c r="A106" s="61"/>
      <c r="B106" s="481" t="s">
        <v>447</v>
      </c>
      <c r="C106" s="460" t="s">
        <v>448</v>
      </c>
      <c r="D106" s="452">
        <v>1</v>
      </c>
      <c r="E106" s="452">
        <v>0.5</v>
      </c>
      <c r="F106" s="452">
        <v>50</v>
      </c>
      <c r="G106" s="755"/>
      <c r="H106" s="442">
        <v>50</v>
      </c>
      <c r="I106" s="452">
        <v>4</v>
      </c>
      <c r="J106" s="442">
        <v>2.4</v>
      </c>
      <c r="K106" s="442">
        <v>60</v>
      </c>
      <c r="L106" s="454"/>
      <c r="M106" s="442">
        <v>133179136</v>
      </c>
      <c r="N106" s="452">
        <v>133118930</v>
      </c>
      <c r="O106" s="442">
        <v>0</v>
      </c>
      <c r="P106" s="442">
        <v>3444273228.71312</v>
      </c>
      <c r="Q106" s="442">
        <v>3209809692</v>
      </c>
      <c r="R106" s="594">
        <v>93.192655717365298</v>
      </c>
      <c r="S106" s="442"/>
    </row>
    <row r="107" spans="1:19" ht="42.75" customHeight="1">
      <c r="A107" s="61"/>
      <c r="B107" s="481" t="s">
        <v>449</v>
      </c>
      <c r="C107" s="460" t="s">
        <v>498</v>
      </c>
      <c r="D107" s="452">
        <v>1</v>
      </c>
      <c r="E107" s="452">
        <v>0.5</v>
      </c>
      <c r="F107" s="452">
        <v>50</v>
      </c>
      <c r="G107" s="755"/>
      <c r="H107" s="442">
        <v>50</v>
      </c>
      <c r="I107" s="452">
        <v>3</v>
      </c>
      <c r="J107" s="442">
        <v>2.5</v>
      </c>
      <c r="K107" s="442">
        <v>83.333333333333343</v>
      </c>
      <c r="L107" s="454"/>
      <c r="M107" s="442">
        <v>72975933.569999993</v>
      </c>
      <c r="N107" s="452">
        <v>0</v>
      </c>
      <c r="O107" s="442">
        <v>0</v>
      </c>
      <c r="P107" s="442">
        <v>137593144.56999999</v>
      </c>
      <c r="Q107" s="442">
        <v>64617211</v>
      </c>
      <c r="R107" s="594">
        <v>46.962522153221258</v>
      </c>
      <c r="S107" s="442"/>
    </row>
    <row r="108" spans="1:19" ht="35.25" customHeight="1">
      <c r="A108" s="61"/>
      <c r="B108" s="481" t="s">
        <v>450</v>
      </c>
      <c r="C108" s="460" t="s">
        <v>192</v>
      </c>
      <c r="D108" s="452">
        <v>1</v>
      </c>
      <c r="E108" s="452">
        <v>0.4</v>
      </c>
      <c r="F108" s="452">
        <v>40</v>
      </c>
      <c r="G108" s="755"/>
      <c r="H108" s="442">
        <v>40</v>
      </c>
      <c r="I108" s="452">
        <v>1</v>
      </c>
      <c r="J108" s="618">
        <v>0.6</v>
      </c>
      <c r="K108" s="442">
        <v>60</v>
      </c>
      <c r="L108" s="454"/>
      <c r="M108" s="442">
        <v>0</v>
      </c>
      <c r="N108" s="452">
        <v>0</v>
      </c>
      <c r="O108" s="442">
        <v>0</v>
      </c>
      <c r="P108" s="442">
        <v>19013302.0385</v>
      </c>
      <c r="Q108" s="442">
        <v>14175122</v>
      </c>
      <c r="R108" s="594">
        <v>74.55370966756233</v>
      </c>
      <c r="S108" s="442"/>
    </row>
    <row r="109" spans="1:19" ht="35.25" customHeight="1">
      <c r="A109" s="61"/>
      <c r="B109" s="481" t="s">
        <v>451</v>
      </c>
      <c r="C109" s="460" t="s">
        <v>131</v>
      </c>
      <c r="D109" s="452" t="s">
        <v>523</v>
      </c>
      <c r="E109" s="452" t="s">
        <v>523</v>
      </c>
      <c r="F109" s="452" t="s">
        <v>523</v>
      </c>
      <c r="G109" s="755"/>
      <c r="H109" s="442" t="s">
        <v>523</v>
      </c>
      <c r="I109" s="452">
        <v>2</v>
      </c>
      <c r="J109" s="442">
        <v>2</v>
      </c>
      <c r="K109" s="442">
        <v>100</v>
      </c>
      <c r="L109" s="454"/>
      <c r="M109" s="442">
        <v>0</v>
      </c>
      <c r="N109" s="452">
        <v>0</v>
      </c>
      <c r="O109" s="442">
        <v>0</v>
      </c>
      <c r="P109" s="442">
        <v>50200000</v>
      </c>
      <c r="Q109" s="442">
        <v>50191686</v>
      </c>
      <c r="R109" s="594">
        <v>99.983438247011961</v>
      </c>
      <c r="S109" s="442"/>
    </row>
    <row r="110" spans="1:19" ht="51.75" customHeight="1">
      <c r="A110" s="61"/>
      <c r="B110" s="481" t="s">
        <v>519</v>
      </c>
      <c r="C110" s="460" t="s">
        <v>520</v>
      </c>
      <c r="D110" s="452" t="s">
        <v>523</v>
      </c>
      <c r="E110" s="452" t="s">
        <v>523</v>
      </c>
      <c r="F110" s="452" t="s">
        <v>523</v>
      </c>
      <c r="G110" s="755"/>
      <c r="H110" s="442"/>
      <c r="I110" s="452" t="s">
        <v>523</v>
      </c>
      <c r="J110" s="454" t="s">
        <v>523</v>
      </c>
      <c r="K110" s="442" t="s">
        <v>523</v>
      </c>
      <c r="L110" s="454"/>
      <c r="M110" s="442">
        <v>19094341</v>
      </c>
      <c r="N110" s="452">
        <v>3030341</v>
      </c>
      <c r="O110" s="442">
        <v>15.870361799865208</v>
      </c>
      <c r="P110" s="442">
        <v>49939926</v>
      </c>
      <c r="Q110" s="442">
        <v>18796580</v>
      </c>
      <c r="R110" s="594">
        <v>37.638381762920517</v>
      </c>
      <c r="S110" s="442"/>
    </row>
    <row r="111" spans="1:19" ht="45" customHeight="1">
      <c r="A111" s="61"/>
      <c r="B111" s="393" t="s">
        <v>471</v>
      </c>
      <c r="C111" s="479"/>
      <c r="D111" s="391"/>
      <c r="E111" s="472"/>
      <c r="F111" s="462">
        <v>70.733333333333334</v>
      </c>
      <c r="G111" s="462"/>
      <c r="H111" s="462">
        <v>70.733333333333334</v>
      </c>
      <c r="I111" s="462">
        <v>21.35</v>
      </c>
      <c r="J111" s="462">
        <v>7.4719999999999995</v>
      </c>
      <c r="K111" s="391">
        <v>34.997658079625289</v>
      </c>
      <c r="L111" s="594"/>
      <c r="M111" s="391">
        <v>1922316849</v>
      </c>
      <c r="N111" s="472">
        <v>679930017.99830008</v>
      </c>
      <c r="O111" s="391">
        <v>35.370340657004775</v>
      </c>
      <c r="P111" s="391">
        <v>6432316849</v>
      </c>
      <c r="Q111" s="472">
        <v>3557328804.1183</v>
      </c>
      <c r="R111" s="391">
        <v>55.304004569851685</v>
      </c>
      <c r="S111" s="442"/>
    </row>
    <row r="112" spans="1:19" ht="92.25" customHeight="1">
      <c r="A112" s="61"/>
      <c r="B112" s="459" t="s">
        <v>452</v>
      </c>
      <c r="C112" s="460" t="s">
        <v>1</v>
      </c>
      <c r="D112" s="452">
        <v>75</v>
      </c>
      <c r="E112" s="452">
        <v>56</v>
      </c>
      <c r="F112" s="452">
        <v>74.666666666666671</v>
      </c>
      <c r="G112" s="755"/>
      <c r="H112" s="442">
        <v>74.666666666666671</v>
      </c>
      <c r="I112" s="452">
        <v>100</v>
      </c>
      <c r="J112" s="442">
        <v>32.75</v>
      </c>
      <c r="K112" s="442">
        <v>32.75</v>
      </c>
      <c r="L112" s="454"/>
      <c r="M112" s="442">
        <v>0</v>
      </c>
      <c r="N112" s="452">
        <v>0</v>
      </c>
      <c r="O112" s="442">
        <v>0</v>
      </c>
      <c r="P112" s="442">
        <v>0</v>
      </c>
      <c r="Q112" s="442">
        <v>0</v>
      </c>
      <c r="R112" s="594">
        <v>0</v>
      </c>
      <c r="S112" s="442"/>
    </row>
    <row r="113" spans="1:19" ht="43.5" customHeight="1">
      <c r="A113" s="61"/>
      <c r="B113" s="484" t="s">
        <v>453</v>
      </c>
      <c r="C113" s="460" t="s">
        <v>499</v>
      </c>
      <c r="D113" s="452">
        <v>1</v>
      </c>
      <c r="E113" s="581">
        <v>0.75</v>
      </c>
      <c r="F113" s="452">
        <v>75</v>
      </c>
      <c r="G113" s="755"/>
      <c r="H113" s="442">
        <v>75</v>
      </c>
      <c r="I113" s="452">
        <v>1</v>
      </c>
      <c r="J113" s="442">
        <v>0.6875</v>
      </c>
      <c r="K113" s="442">
        <v>25</v>
      </c>
      <c r="L113" s="454"/>
      <c r="M113" s="442">
        <v>829495693</v>
      </c>
      <c r="N113" s="452">
        <v>305854127.99830002</v>
      </c>
      <c r="O113" s="442">
        <v>36.872298503700613</v>
      </c>
      <c r="P113" s="442">
        <v>1477939295</v>
      </c>
      <c r="Q113" s="442">
        <v>866174692.75830007</v>
      </c>
      <c r="R113" s="594">
        <v>58.606919491798216</v>
      </c>
      <c r="S113" s="442"/>
    </row>
    <row r="114" spans="1:19" ht="51" customHeight="1">
      <c r="A114" s="61"/>
      <c r="B114" s="455" t="s">
        <v>454</v>
      </c>
      <c r="C114" s="460" t="s">
        <v>179</v>
      </c>
      <c r="D114" s="452">
        <v>1</v>
      </c>
      <c r="E114" s="581">
        <v>0.74</v>
      </c>
      <c r="F114" s="452">
        <v>74</v>
      </c>
      <c r="G114" s="755"/>
      <c r="H114" s="442">
        <v>74</v>
      </c>
      <c r="I114" s="452">
        <v>0.75</v>
      </c>
      <c r="J114" s="442">
        <v>0.68500000000000005</v>
      </c>
      <c r="K114" s="442">
        <v>25</v>
      </c>
      <c r="L114" s="454"/>
      <c r="M114" s="442">
        <v>189315830</v>
      </c>
      <c r="N114" s="452">
        <v>89315830</v>
      </c>
      <c r="O114" s="442">
        <v>47.178215366353676</v>
      </c>
      <c r="P114" s="442">
        <v>2269595030</v>
      </c>
      <c r="Q114" s="442">
        <v>1550411331</v>
      </c>
      <c r="R114" s="594">
        <v>68.31224559916312</v>
      </c>
      <c r="S114" s="442"/>
    </row>
    <row r="115" spans="1:19" ht="75" customHeight="1">
      <c r="A115" s="61"/>
      <c r="B115" s="455" t="s">
        <v>456</v>
      </c>
      <c r="C115" s="460" t="s">
        <v>500</v>
      </c>
      <c r="D115" s="452">
        <v>1</v>
      </c>
      <c r="E115" s="581">
        <v>0.55000000000000004</v>
      </c>
      <c r="F115" s="452">
        <v>55.000000000000007</v>
      </c>
      <c r="G115" s="755"/>
      <c r="H115" s="442">
        <v>55.000000000000007</v>
      </c>
      <c r="I115" s="452">
        <v>4</v>
      </c>
      <c r="J115" s="442">
        <v>2.5499999999999998</v>
      </c>
      <c r="K115" s="442">
        <v>25</v>
      </c>
      <c r="L115" s="454"/>
      <c r="M115" s="442">
        <v>683497521</v>
      </c>
      <c r="N115" s="452">
        <v>64752255</v>
      </c>
      <c r="O115" s="442">
        <v>0</v>
      </c>
      <c r="P115" s="442">
        <v>1350040455</v>
      </c>
      <c r="Q115" s="442">
        <v>372031248.36000001</v>
      </c>
      <c r="R115" s="594">
        <v>27.557044456123354</v>
      </c>
      <c r="S115" s="442"/>
    </row>
    <row r="116" spans="1:19" ht="75" customHeight="1">
      <c r="A116" s="61"/>
      <c r="B116" s="455" t="s">
        <v>457</v>
      </c>
      <c r="C116" s="460" t="s">
        <v>192</v>
      </c>
      <c r="D116" s="452">
        <v>1</v>
      </c>
      <c r="E116" s="581">
        <v>0.75</v>
      </c>
      <c r="F116" s="452">
        <v>75</v>
      </c>
      <c r="G116" s="755"/>
      <c r="H116" s="442">
        <v>75</v>
      </c>
      <c r="I116" s="452">
        <v>1</v>
      </c>
      <c r="J116" s="442">
        <v>0.6875</v>
      </c>
      <c r="K116" s="442">
        <v>25</v>
      </c>
      <c r="L116" s="454"/>
      <c r="M116" s="442">
        <v>165480148</v>
      </c>
      <c r="N116" s="452">
        <v>165480148</v>
      </c>
      <c r="O116" s="442">
        <v>0</v>
      </c>
      <c r="P116" s="442">
        <v>1231684565</v>
      </c>
      <c r="Q116" s="442">
        <v>687842211</v>
      </c>
      <c r="R116" s="594">
        <v>55.845646730175588</v>
      </c>
      <c r="S116" s="442"/>
    </row>
    <row r="117" spans="1:19" ht="75" customHeight="1">
      <c r="A117" s="61"/>
      <c r="B117" s="481" t="s">
        <v>519</v>
      </c>
      <c r="C117" s="460" t="s">
        <v>520</v>
      </c>
      <c r="D117" s="452" t="s">
        <v>523</v>
      </c>
      <c r="E117" s="452" t="s">
        <v>523</v>
      </c>
      <c r="F117" s="452" t="s">
        <v>523</v>
      </c>
      <c r="G117" s="755"/>
      <c r="H117" s="442" t="s">
        <v>523</v>
      </c>
      <c r="I117" s="452" t="s">
        <v>523</v>
      </c>
      <c r="J117" s="442" t="s">
        <v>523</v>
      </c>
      <c r="K117" s="442" t="s">
        <v>523</v>
      </c>
      <c r="L117" s="454"/>
      <c r="M117" s="442">
        <v>54527657</v>
      </c>
      <c r="N117" s="452">
        <v>54527657</v>
      </c>
      <c r="O117" s="442">
        <v>100</v>
      </c>
      <c r="P117" s="442">
        <v>103057504</v>
      </c>
      <c r="Q117" s="442">
        <v>80869321</v>
      </c>
      <c r="R117" s="594">
        <v>78.47009471527663</v>
      </c>
      <c r="S117" s="442"/>
    </row>
    <row r="118" spans="1:19" s="188" customFormat="1" ht="36" customHeight="1" thickBot="1">
      <c r="B118" s="799" t="s">
        <v>85</v>
      </c>
      <c r="C118" s="800"/>
      <c r="D118" s="625"/>
      <c r="E118" s="78"/>
      <c r="F118" s="491">
        <v>59.369377437558221</v>
      </c>
      <c r="G118" s="491"/>
      <c r="H118" s="491">
        <v>57.198099016279791</v>
      </c>
      <c r="I118" s="491"/>
      <c r="J118" s="625"/>
      <c r="K118" s="491">
        <v>89.118480146978314</v>
      </c>
      <c r="L118" s="491"/>
      <c r="M118" s="491">
        <v>32780226895.156578</v>
      </c>
      <c r="N118" s="491">
        <v>14680096096.9023</v>
      </c>
      <c r="O118" s="491">
        <v>44.783387692387663</v>
      </c>
      <c r="P118" s="491">
        <v>109508652751.13411</v>
      </c>
      <c r="Q118" s="491">
        <v>72039269252.494293</v>
      </c>
      <c r="R118" s="491">
        <v>65.784088693163312</v>
      </c>
      <c r="S118" s="36"/>
    </row>
    <row r="119" spans="1:19" ht="48" customHeight="1">
      <c r="B119" s="798"/>
      <c r="C119" s="798"/>
      <c r="D119" s="798"/>
      <c r="E119" s="798"/>
      <c r="F119" s="798"/>
      <c r="G119" s="798"/>
      <c r="H119" s="798"/>
      <c r="I119" s="798"/>
      <c r="J119" s="798"/>
      <c r="K119" s="798"/>
      <c r="L119" s="798"/>
      <c r="M119" s="798"/>
      <c r="N119" s="798"/>
      <c r="O119" s="590"/>
      <c r="P119" s="590"/>
      <c r="Q119" s="593"/>
      <c r="R119" s="590"/>
      <c r="S119" s="590"/>
    </row>
    <row r="120" spans="1:19" ht="25.5">
      <c r="I120" s="29"/>
      <c r="J120" s="29"/>
      <c r="K120" s="188"/>
      <c r="M120" s="67"/>
      <c r="N120" s="68"/>
      <c r="P120" s="168"/>
      <c r="Q120" s="30"/>
      <c r="S120" s="492"/>
    </row>
    <row r="121" spans="1:19" ht="25.5">
      <c r="I121" s="29"/>
      <c r="J121" s="29"/>
      <c r="K121" s="188"/>
      <c r="M121" s="67"/>
      <c r="N121" s="603"/>
      <c r="O121" s="68"/>
      <c r="P121" s="168"/>
      <c r="Q121" s="29"/>
      <c r="S121" s="492"/>
    </row>
    <row r="122" spans="1:19" ht="25.5">
      <c r="I122" s="29"/>
      <c r="J122" s="29"/>
      <c r="K122" s="188"/>
      <c r="N122" s="168"/>
      <c r="O122" s="168"/>
      <c r="P122" s="168"/>
      <c r="Q122" s="29"/>
      <c r="S122" s="492"/>
    </row>
    <row r="123" spans="1:19" ht="25.5">
      <c r="I123" s="29"/>
      <c r="J123" s="29"/>
      <c r="K123" s="188"/>
      <c r="M123" s="428"/>
      <c r="N123" s="167"/>
      <c r="O123" s="167"/>
      <c r="P123" s="168"/>
      <c r="Q123" s="29"/>
      <c r="S123" s="492"/>
    </row>
    <row r="124" spans="1:19" ht="25.5">
      <c r="I124" s="29"/>
      <c r="J124" s="29"/>
      <c r="K124" s="188"/>
      <c r="M124" s="428"/>
      <c r="N124" s="167"/>
      <c r="O124" s="167"/>
      <c r="P124" s="168"/>
      <c r="Q124" s="29"/>
      <c r="S124" s="492"/>
    </row>
    <row r="125" spans="1:19" ht="25.5">
      <c r="I125" s="29"/>
      <c r="J125" s="29"/>
      <c r="K125" s="188"/>
      <c r="M125" s="428"/>
      <c r="N125" s="167"/>
      <c r="O125" s="167"/>
      <c r="P125" s="168"/>
      <c r="Q125" s="29"/>
      <c r="S125" s="493"/>
    </row>
    <row r="126" spans="1:19">
      <c r="I126" s="29"/>
      <c r="J126" s="29"/>
      <c r="K126" s="188"/>
      <c r="M126" s="428"/>
      <c r="N126" s="420"/>
      <c r="O126" s="420"/>
      <c r="P126" s="171"/>
      <c r="Q126" s="29"/>
    </row>
    <row r="127" spans="1:19">
      <c r="I127" s="29"/>
      <c r="J127" s="29"/>
      <c r="K127" s="188"/>
      <c r="M127" s="428"/>
      <c r="N127" s="420"/>
      <c r="O127" s="420"/>
      <c r="P127" s="171"/>
      <c r="Q127" s="29"/>
    </row>
    <row r="128" spans="1:19">
      <c r="I128" s="29"/>
      <c r="J128" s="29"/>
      <c r="K128" s="188"/>
      <c r="M128" s="428"/>
      <c r="N128" s="420"/>
      <c r="O128" s="420"/>
      <c r="P128" s="29"/>
      <c r="Q128" s="29"/>
    </row>
    <row r="129" spans="9:17">
      <c r="I129" s="29"/>
      <c r="J129" s="29"/>
      <c r="K129" s="188"/>
      <c r="M129" s="428"/>
      <c r="N129" s="420"/>
      <c r="O129" s="420"/>
      <c r="P129" s="29"/>
      <c r="Q129" s="29"/>
    </row>
    <row r="130" spans="9:17">
      <c r="I130" s="29"/>
      <c r="J130" s="29"/>
      <c r="K130" s="188"/>
      <c r="M130" s="428"/>
      <c r="N130" s="420"/>
      <c r="O130" s="420"/>
      <c r="P130" s="29"/>
      <c r="Q130" s="29"/>
    </row>
    <row r="131" spans="9:17">
      <c r="I131" s="29"/>
      <c r="J131" s="29"/>
      <c r="K131" s="188"/>
      <c r="M131" s="428"/>
      <c r="N131" s="420"/>
      <c r="O131" s="420"/>
      <c r="P131" s="29"/>
      <c r="Q131" s="29"/>
    </row>
    <row r="132" spans="9:17">
      <c r="I132" s="29"/>
      <c r="J132" s="29"/>
      <c r="K132" s="188"/>
      <c r="P132" s="29"/>
      <c r="Q132" s="29"/>
    </row>
    <row r="133" spans="9:17">
      <c r="I133" s="29"/>
      <c r="J133" s="29"/>
      <c r="K133" s="188"/>
      <c r="P133" s="29"/>
      <c r="Q133" s="29"/>
    </row>
    <row r="134" spans="9:17">
      <c r="I134" s="29"/>
      <c r="J134" s="29"/>
      <c r="K134" s="188"/>
      <c r="P134" s="29"/>
      <c r="Q134" s="29"/>
    </row>
    <row r="135" spans="9:17">
      <c r="I135" s="29"/>
      <c r="J135" s="29"/>
      <c r="K135" s="188"/>
      <c r="P135" s="29"/>
      <c r="Q135" s="29"/>
    </row>
    <row r="136" spans="9:17">
      <c r="I136" s="29"/>
      <c r="J136" s="29"/>
      <c r="K136" s="188"/>
      <c r="P136" s="29"/>
      <c r="Q136" s="29"/>
    </row>
    <row r="137" spans="9:17">
      <c r="I137" s="29"/>
      <c r="J137" s="29"/>
      <c r="K137" s="188"/>
      <c r="P137" s="29"/>
      <c r="Q137" s="29"/>
    </row>
    <row r="138" spans="9:17">
      <c r="I138" s="29"/>
      <c r="J138" s="29"/>
      <c r="K138" s="188"/>
      <c r="P138" s="29"/>
      <c r="Q138" s="29"/>
    </row>
    <row r="139" spans="9:17">
      <c r="I139" s="29"/>
      <c r="J139" s="29"/>
      <c r="K139" s="188"/>
      <c r="P139" s="29"/>
      <c r="Q139" s="29"/>
    </row>
    <row r="140" spans="9:17">
      <c r="I140" s="29"/>
      <c r="J140" s="29"/>
      <c r="K140" s="188"/>
      <c r="P140" s="29"/>
      <c r="Q140" s="29"/>
    </row>
    <row r="141" spans="9:17">
      <c r="I141" s="29"/>
      <c r="J141" s="29"/>
      <c r="K141" s="188"/>
      <c r="P141" s="29"/>
      <c r="Q141" s="29"/>
    </row>
    <row r="142" spans="9:17">
      <c r="I142" s="29"/>
      <c r="J142" s="29"/>
      <c r="K142" s="188"/>
      <c r="P142" s="29"/>
      <c r="Q142" s="29"/>
    </row>
    <row r="143" spans="9:17">
      <c r="I143" s="29"/>
      <c r="J143" s="29"/>
      <c r="K143" s="188"/>
      <c r="P143" s="29"/>
      <c r="Q143" s="29"/>
    </row>
    <row r="144" spans="9:17">
      <c r="I144" s="29"/>
      <c r="J144" s="29"/>
      <c r="K144" s="188"/>
      <c r="P144" s="29"/>
      <c r="Q144" s="29"/>
    </row>
    <row r="145" spans="9:17">
      <c r="I145" s="29"/>
      <c r="J145" s="29"/>
      <c r="K145" s="188"/>
      <c r="P145" s="29"/>
      <c r="Q145" s="29"/>
    </row>
    <row r="146" spans="9:17">
      <c r="I146" s="29"/>
      <c r="J146" s="29"/>
      <c r="K146" s="188"/>
      <c r="P146" s="29"/>
      <c r="Q146" s="29"/>
    </row>
    <row r="147" spans="9:17">
      <c r="I147" s="29"/>
      <c r="J147" s="29"/>
      <c r="K147" s="188"/>
      <c r="P147" s="29"/>
      <c r="Q147" s="29"/>
    </row>
    <row r="148" spans="9:17">
      <c r="I148" s="29"/>
      <c r="J148" s="29"/>
      <c r="K148" s="188"/>
      <c r="P148" s="29"/>
      <c r="Q148" s="29"/>
    </row>
  </sheetData>
  <mergeCells count="8">
    <mergeCell ref="B119:N119"/>
    <mergeCell ref="B118:C118"/>
    <mergeCell ref="B1:S1"/>
    <mergeCell ref="B3:B4"/>
    <mergeCell ref="C3:K3"/>
    <mergeCell ref="B2:S2"/>
    <mergeCell ref="M3:R3"/>
    <mergeCell ref="S3:S4"/>
  </mergeCells>
  <phoneticPr fontId="16" type="noConversion"/>
  <printOptions horizontalCentered="1" verticalCentered="1"/>
  <pageMargins left="0" right="0" top="0.78740157480314965" bottom="0.78740157480314965" header="0" footer="0"/>
  <pageSetup scale="49" orientation="landscape" r:id="rId1"/>
  <headerFooter alignWithMargins="0">
    <oddFooter xml:space="preserve">&amp;ROficina de Planeación
Diciembre 31/2014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6"/>
  <sheetViews>
    <sheetView tabSelected="1" view="pageBreakPreview" zoomScale="70" zoomScaleNormal="70" zoomScaleSheetLayoutView="70" workbookViewId="0">
      <selection activeCell="I20" sqref="I20"/>
    </sheetView>
  </sheetViews>
  <sheetFormatPr baseColWidth="10" defaultRowHeight="14.25"/>
  <cols>
    <col min="1" max="1" width="22.28515625" style="517" customWidth="1"/>
    <col min="2" max="2" width="26.42578125" style="518" customWidth="1"/>
    <col min="3" max="3" width="29" style="518" hidden="1" customWidth="1"/>
    <col min="4" max="4" width="66.5703125" style="517" customWidth="1"/>
    <col min="5" max="5" width="18.42578125" style="517" customWidth="1"/>
    <col min="6" max="6" width="21" style="185" customWidth="1"/>
    <col min="7" max="7" width="17.5703125" style="782" customWidth="1"/>
    <col min="8" max="8" width="24.140625" style="186" customWidth="1"/>
    <col min="9" max="9" width="25.140625" style="187" customWidth="1"/>
    <col min="10" max="10" width="25.7109375" style="187" customWidth="1"/>
    <col min="11" max="11" width="18.42578125" style="516" hidden="1" customWidth="1"/>
    <col min="12" max="12" width="17" style="516" hidden="1" customWidth="1"/>
    <col min="13" max="14" width="14.42578125" style="172" hidden="1" customWidth="1"/>
    <col min="15" max="15" width="14.42578125" style="173" hidden="1" customWidth="1"/>
    <col min="16" max="16" width="14.42578125" style="165" hidden="1" customWidth="1"/>
    <col min="17" max="17" width="13" style="1" hidden="1" customWidth="1"/>
    <col min="18" max="18" width="27.7109375" style="1" hidden="1" customWidth="1"/>
    <col min="19" max="19" width="13" style="1" bestFit="1" customWidth="1"/>
    <col min="20" max="20" width="13" style="517" bestFit="1" customWidth="1"/>
    <col min="21" max="16384" width="11.42578125" style="517"/>
  </cols>
  <sheetData>
    <row r="1" spans="1:19" s="511" customFormat="1" ht="34.5" customHeight="1">
      <c r="A1" s="863" t="s">
        <v>548</v>
      </c>
      <c r="B1" s="859"/>
      <c r="C1" s="859"/>
      <c r="D1" s="859"/>
      <c r="E1" s="859"/>
      <c r="F1" s="859"/>
      <c r="G1" s="859"/>
      <c r="H1" s="859"/>
      <c r="I1" s="859"/>
      <c r="J1" s="509" t="s">
        <v>305</v>
      </c>
      <c r="K1" s="510"/>
      <c r="L1" s="510"/>
      <c r="M1" s="162"/>
      <c r="N1" s="162"/>
      <c r="O1" s="163"/>
      <c r="P1" s="164"/>
      <c r="Q1" s="562"/>
      <c r="R1" s="562"/>
      <c r="S1" s="562"/>
    </row>
    <row r="2" spans="1:19" s="511" customFormat="1" ht="28.5" customHeight="1">
      <c r="A2" s="851"/>
      <c r="B2" s="820"/>
      <c r="C2" s="820"/>
      <c r="D2" s="820"/>
      <c r="E2" s="820"/>
      <c r="F2" s="820"/>
      <c r="G2" s="820"/>
      <c r="H2" s="820"/>
      <c r="I2" s="820"/>
      <c r="J2" s="512" t="s">
        <v>306</v>
      </c>
      <c r="K2" s="510"/>
      <c r="L2" s="510"/>
      <c r="M2" s="162"/>
      <c r="N2" s="162"/>
      <c r="O2" s="163"/>
      <c r="P2" s="164"/>
      <c r="Q2" s="562"/>
      <c r="R2" s="562"/>
      <c r="S2" s="562"/>
    </row>
    <row r="3" spans="1:19" s="511" customFormat="1" ht="25.5" customHeight="1" thickBot="1">
      <c r="A3" s="851"/>
      <c r="B3" s="820"/>
      <c r="C3" s="820"/>
      <c r="D3" s="820"/>
      <c r="E3" s="820"/>
      <c r="F3" s="820"/>
      <c r="G3" s="820"/>
      <c r="H3" s="820"/>
      <c r="I3" s="820"/>
      <c r="J3" s="513" t="s">
        <v>307</v>
      </c>
      <c r="K3" s="510"/>
      <c r="L3" s="510"/>
      <c r="M3" s="162"/>
      <c r="N3" s="162"/>
      <c r="O3" s="163"/>
      <c r="P3" s="164"/>
      <c r="Q3" s="562"/>
      <c r="R3" s="562"/>
      <c r="S3" s="562"/>
    </row>
    <row r="4" spans="1:19" s="511" customFormat="1" ht="8.25" customHeight="1">
      <c r="A4" s="514"/>
      <c r="B4" s="869"/>
      <c r="C4" s="869"/>
      <c r="D4" s="869"/>
      <c r="E4" s="869"/>
      <c r="F4" s="869"/>
      <c r="G4" s="869"/>
      <c r="H4" s="869"/>
      <c r="I4" s="869"/>
      <c r="J4" s="870"/>
      <c r="K4" s="510"/>
      <c r="L4" s="510"/>
      <c r="M4" s="162"/>
      <c r="N4" s="162"/>
      <c r="O4" s="163"/>
      <c r="P4" s="164"/>
      <c r="Q4" s="562"/>
      <c r="R4" s="562"/>
      <c r="S4" s="562"/>
    </row>
    <row r="5" spans="1:19" s="511" customFormat="1" ht="39" customHeight="1">
      <c r="A5" s="851" t="s">
        <v>308</v>
      </c>
      <c r="B5" s="820"/>
      <c r="C5" s="630"/>
      <c r="D5" s="871">
        <v>2018</v>
      </c>
      <c r="E5" s="872"/>
      <c r="F5" s="22"/>
      <c r="G5" s="777" t="s">
        <v>309</v>
      </c>
      <c r="H5" s="869" t="s">
        <v>588</v>
      </c>
      <c r="I5" s="869"/>
      <c r="J5" s="870"/>
      <c r="K5" s="510"/>
      <c r="L5" s="510"/>
      <c r="M5" s="162"/>
      <c r="N5" s="162"/>
      <c r="O5" s="163"/>
      <c r="P5" s="164"/>
      <c r="Q5" s="562"/>
      <c r="R5" s="562"/>
      <c r="S5" s="562"/>
    </row>
    <row r="6" spans="1:19" ht="8.25" customHeight="1" thickBot="1">
      <c r="A6" s="515"/>
      <c r="B6" s="857"/>
      <c r="C6" s="857"/>
      <c r="D6" s="857"/>
      <c r="E6" s="857"/>
      <c r="F6" s="857"/>
      <c r="G6" s="857"/>
      <c r="H6" s="857"/>
      <c r="I6" s="857"/>
      <c r="J6" s="858"/>
      <c r="M6" s="162"/>
      <c r="N6" s="162"/>
      <c r="O6" s="163"/>
    </row>
    <row r="7" spans="1:19" s="518" customFormat="1" ht="15.75" customHeight="1">
      <c r="A7" s="863" t="s">
        <v>310</v>
      </c>
      <c r="B7" s="865" t="s">
        <v>311</v>
      </c>
      <c r="C7" s="638"/>
      <c r="D7" s="853" t="s">
        <v>547</v>
      </c>
      <c r="E7" s="859" t="s">
        <v>96</v>
      </c>
      <c r="F7" s="859" t="s">
        <v>313</v>
      </c>
      <c r="G7" s="859"/>
      <c r="H7" s="861" t="s">
        <v>314</v>
      </c>
      <c r="I7" s="861"/>
      <c r="J7" s="862"/>
      <c r="K7" s="2"/>
      <c r="L7" s="2"/>
      <c r="M7" s="162"/>
      <c r="N7" s="162"/>
      <c r="O7" s="163"/>
      <c r="P7" s="39"/>
    </row>
    <row r="8" spans="1:19" s="1" customFormat="1" ht="45.75" customHeight="1" thickBot="1">
      <c r="A8" s="864"/>
      <c r="B8" s="866"/>
      <c r="C8" s="639"/>
      <c r="D8" s="854"/>
      <c r="E8" s="860"/>
      <c r="F8" s="519" t="s">
        <v>315</v>
      </c>
      <c r="G8" s="778" t="s">
        <v>316</v>
      </c>
      <c r="H8" s="520" t="s">
        <v>317</v>
      </c>
      <c r="I8" s="520" t="s">
        <v>318</v>
      </c>
      <c r="J8" s="521" t="s">
        <v>319</v>
      </c>
      <c r="K8" s="522"/>
      <c r="L8" s="522"/>
      <c r="M8" s="169" t="s">
        <v>320</v>
      </c>
      <c r="N8" s="169" t="s">
        <v>320</v>
      </c>
      <c r="O8" s="170" t="s">
        <v>321</v>
      </c>
      <c r="P8" s="38" t="s">
        <v>322</v>
      </c>
    </row>
    <row r="9" spans="1:19" s="1" customFormat="1" ht="76.5" customHeight="1">
      <c r="A9" s="855" t="s">
        <v>535</v>
      </c>
      <c r="B9" s="856" t="s">
        <v>544</v>
      </c>
      <c r="C9" s="523"/>
      <c r="D9" s="494" t="s">
        <v>369</v>
      </c>
      <c r="E9" s="646" t="s">
        <v>407</v>
      </c>
      <c r="F9" s="647">
        <v>0</v>
      </c>
      <c r="G9" s="663">
        <v>0</v>
      </c>
      <c r="H9" s="495">
        <v>0</v>
      </c>
      <c r="I9" s="578">
        <v>0</v>
      </c>
      <c r="J9" s="77">
        <v>0</v>
      </c>
      <c r="K9" s="524"/>
      <c r="L9" s="522"/>
      <c r="M9" s="172"/>
      <c r="N9" s="172"/>
      <c r="O9" s="173"/>
      <c r="P9" s="441"/>
    </row>
    <row r="10" spans="1:19" s="1" customFormat="1" ht="48" customHeight="1">
      <c r="A10" s="855"/>
      <c r="B10" s="812"/>
      <c r="C10" s="628"/>
      <c r="D10" s="496" t="s">
        <v>373</v>
      </c>
      <c r="E10" s="646" t="s">
        <v>128</v>
      </c>
      <c r="F10" s="647">
        <v>0</v>
      </c>
      <c r="G10" s="663">
        <v>0</v>
      </c>
      <c r="H10" s="495">
        <v>150000000</v>
      </c>
      <c r="I10" s="578">
        <v>149400000</v>
      </c>
      <c r="J10" s="77">
        <v>600000</v>
      </c>
      <c r="K10" s="524"/>
      <c r="L10" s="522"/>
      <c r="M10" s="172"/>
      <c r="N10" s="172"/>
      <c r="O10" s="173"/>
      <c r="P10" s="441"/>
    </row>
    <row r="11" spans="1:19" s="1" customFormat="1" ht="52.5" customHeight="1">
      <c r="A11" s="855"/>
      <c r="B11" s="812"/>
      <c r="C11" s="628"/>
      <c r="D11" s="497" t="s">
        <v>366</v>
      </c>
      <c r="E11" s="646" t="s">
        <v>407</v>
      </c>
      <c r="F11" s="647">
        <v>80</v>
      </c>
      <c r="G11" s="663">
        <v>64</v>
      </c>
      <c r="H11" s="495">
        <v>0</v>
      </c>
      <c r="I11" s="578">
        <v>0</v>
      </c>
      <c r="J11" s="77">
        <v>0</v>
      </c>
      <c r="K11" s="524">
        <v>118606003</v>
      </c>
      <c r="L11" s="522"/>
      <c r="M11" s="172">
        <v>35046</v>
      </c>
      <c r="N11" s="172">
        <v>255412</v>
      </c>
      <c r="O11" s="173">
        <v>615140</v>
      </c>
      <c r="P11" s="441"/>
      <c r="Q11" s="1">
        <v>80</v>
      </c>
      <c r="R11" s="522"/>
    </row>
    <row r="12" spans="1:19" s="1" customFormat="1" ht="47.25" customHeight="1">
      <c r="A12" s="855"/>
      <c r="B12" s="812"/>
      <c r="C12" s="628"/>
      <c r="D12" s="498" t="s">
        <v>366</v>
      </c>
      <c r="E12" s="646" t="s">
        <v>133</v>
      </c>
      <c r="F12" s="647">
        <v>3</v>
      </c>
      <c r="G12" s="663">
        <v>2.4</v>
      </c>
      <c r="H12" s="495">
        <v>400000000</v>
      </c>
      <c r="I12" s="578">
        <v>399772771</v>
      </c>
      <c r="J12" s="77">
        <v>227229</v>
      </c>
      <c r="K12" s="524">
        <v>304866161</v>
      </c>
      <c r="L12" s="522"/>
      <c r="M12" s="172">
        <v>79222</v>
      </c>
      <c r="N12" s="172"/>
      <c r="O12" s="173">
        <v>165962</v>
      </c>
      <c r="P12" s="441"/>
      <c r="Q12" s="1">
        <v>80</v>
      </c>
    </row>
    <row r="13" spans="1:19" s="1" customFormat="1" ht="66.75" customHeight="1">
      <c r="A13" s="855"/>
      <c r="B13" s="812"/>
      <c r="C13" s="628"/>
      <c r="D13" s="499" t="s">
        <v>371</v>
      </c>
      <c r="E13" s="646" t="s">
        <v>1</v>
      </c>
      <c r="F13" s="647">
        <v>67</v>
      </c>
      <c r="G13" s="663">
        <v>0</v>
      </c>
      <c r="H13" s="495">
        <v>0</v>
      </c>
      <c r="I13" s="578">
        <v>0</v>
      </c>
      <c r="J13" s="77">
        <v>0</v>
      </c>
      <c r="K13" s="524">
        <v>423472164</v>
      </c>
      <c r="L13" s="522"/>
      <c r="M13" s="172">
        <v>255412</v>
      </c>
      <c r="N13" s="172"/>
      <c r="O13" s="173">
        <v>489303</v>
      </c>
      <c r="P13" s="441"/>
    </row>
    <row r="14" spans="1:19" s="1" customFormat="1" ht="64.5" customHeight="1">
      <c r="A14" s="855"/>
      <c r="B14" s="812"/>
      <c r="C14" s="628"/>
      <c r="D14" s="496" t="s">
        <v>370</v>
      </c>
      <c r="E14" s="646" t="s">
        <v>133</v>
      </c>
      <c r="F14" s="647">
        <v>2</v>
      </c>
      <c r="G14" s="663">
        <v>0</v>
      </c>
      <c r="H14" s="495">
        <v>2141282839</v>
      </c>
      <c r="I14" s="578">
        <v>414713541</v>
      </c>
      <c r="J14" s="77">
        <v>1726569298</v>
      </c>
      <c r="K14" s="525" t="s">
        <v>323</v>
      </c>
      <c r="L14" s="522"/>
      <c r="M14" s="172">
        <v>85137</v>
      </c>
      <c r="N14" s="172"/>
      <c r="O14" s="173">
        <v>341394</v>
      </c>
      <c r="P14" s="441"/>
    </row>
    <row r="15" spans="1:19" s="1" customFormat="1" ht="48" customHeight="1">
      <c r="A15" s="855"/>
      <c r="B15" s="812"/>
      <c r="C15" s="627"/>
      <c r="D15" s="461" t="s">
        <v>368</v>
      </c>
      <c r="E15" s="646" t="s">
        <v>382</v>
      </c>
      <c r="F15" s="647">
        <v>1</v>
      </c>
      <c r="G15" s="663">
        <v>0.5</v>
      </c>
      <c r="H15" s="495">
        <v>170000000</v>
      </c>
      <c r="I15" s="578">
        <v>169977200</v>
      </c>
      <c r="J15" s="77">
        <v>22800</v>
      </c>
      <c r="K15" s="524"/>
      <c r="L15" s="522"/>
      <c r="M15" s="172"/>
      <c r="N15" s="172"/>
      <c r="O15" s="173"/>
      <c r="P15" s="441"/>
    </row>
    <row r="16" spans="1:19" s="1" customFormat="1" ht="48" customHeight="1">
      <c r="A16" s="855"/>
      <c r="B16" s="812"/>
      <c r="C16" s="627"/>
      <c r="D16" s="461" t="s">
        <v>375</v>
      </c>
      <c r="E16" s="646" t="s">
        <v>497</v>
      </c>
      <c r="F16" s="647">
        <v>37</v>
      </c>
      <c r="G16" s="663">
        <v>19</v>
      </c>
      <c r="H16" s="495">
        <v>783192000</v>
      </c>
      <c r="I16" s="578">
        <v>687380596</v>
      </c>
      <c r="J16" s="77">
        <v>95811404</v>
      </c>
      <c r="K16" s="524"/>
      <c r="L16" s="522"/>
      <c r="M16" s="172"/>
      <c r="N16" s="172"/>
      <c r="O16" s="173"/>
      <c r="P16" s="441"/>
    </row>
    <row r="17" spans="1:19" s="1" customFormat="1" ht="48" customHeight="1">
      <c r="A17" s="855"/>
      <c r="B17" s="812"/>
      <c r="C17" s="627"/>
      <c r="D17" s="461" t="s">
        <v>376</v>
      </c>
      <c r="E17" s="646" t="s">
        <v>377</v>
      </c>
      <c r="F17" s="647">
        <v>8</v>
      </c>
      <c r="G17" s="663">
        <v>4</v>
      </c>
      <c r="H17" s="495">
        <v>208000000</v>
      </c>
      <c r="I17" s="578">
        <v>163651800</v>
      </c>
      <c r="J17" s="77">
        <v>44348200</v>
      </c>
      <c r="K17" s="524"/>
      <c r="L17" s="522"/>
      <c r="M17" s="172"/>
      <c r="N17" s="172"/>
      <c r="O17" s="173"/>
      <c r="P17" s="441"/>
      <c r="R17" s="757"/>
      <c r="S17" s="522"/>
    </row>
    <row r="18" spans="1:19" s="1" customFormat="1" ht="48" customHeight="1">
      <c r="A18" s="855"/>
      <c r="B18" s="812"/>
      <c r="C18" s="627"/>
      <c r="D18" s="461" t="s">
        <v>378</v>
      </c>
      <c r="E18" s="646" t="s">
        <v>193</v>
      </c>
      <c r="F18" s="647">
        <v>1</v>
      </c>
      <c r="G18" s="663">
        <v>0</v>
      </c>
      <c r="H18" s="495">
        <v>42168000</v>
      </c>
      <c r="I18" s="578">
        <v>0</v>
      </c>
      <c r="J18" s="77">
        <v>0</v>
      </c>
      <c r="K18" s="524"/>
      <c r="L18" s="522"/>
      <c r="M18" s="172"/>
      <c r="N18" s="172"/>
      <c r="O18" s="173"/>
      <c r="P18" s="441"/>
    </row>
    <row r="19" spans="1:19" s="1" customFormat="1" ht="18" customHeight="1">
      <c r="A19" s="855"/>
      <c r="B19" s="812"/>
      <c r="C19" s="628"/>
      <c r="D19" s="844" t="s">
        <v>324</v>
      </c>
      <c r="E19" s="844"/>
      <c r="F19" s="844"/>
      <c r="G19" s="844"/>
      <c r="H19" s="529">
        <v>3894642839</v>
      </c>
      <c r="I19" s="502"/>
      <c r="J19" s="850">
        <v>1909746931</v>
      </c>
      <c r="K19" s="174" t="e">
        <v>#REF!</v>
      </c>
      <c r="L19" s="522"/>
      <c r="M19" s="172">
        <v>210274</v>
      </c>
      <c r="N19" s="172"/>
      <c r="O19" s="173"/>
      <c r="P19" s="165"/>
    </row>
    <row r="20" spans="1:19" s="1" customFormat="1" ht="18" customHeight="1">
      <c r="A20" s="855"/>
      <c r="B20" s="812"/>
      <c r="C20" s="628"/>
      <c r="D20" s="844" t="s">
        <v>325</v>
      </c>
      <c r="E20" s="844"/>
      <c r="F20" s="844"/>
      <c r="G20" s="844"/>
      <c r="H20" s="844"/>
      <c r="I20" s="503">
        <v>1984895908</v>
      </c>
      <c r="J20" s="852"/>
      <c r="K20" s="174">
        <v>11</v>
      </c>
      <c r="L20" s="522"/>
      <c r="M20" s="172">
        <v>105137</v>
      </c>
      <c r="N20" s="172"/>
      <c r="O20" s="173"/>
      <c r="P20" s="165"/>
    </row>
    <row r="21" spans="1:19" s="1" customFormat="1" ht="18.75" customHeight="1">
      <c r="A21" s="855"/>
      <c r="B21" s="812"/>
      <c r="C21" s="628"/>
      <c r="D21" s="844" t="s">
        <v>326</v>
      </c>
      <c r="E21" s="844"/>
      <c r="F21" s="844"/>
      <c r="G21" s="844"/>
      <c r="H21" s="844"/>
      <c r="I21" s="504">
        <v>0.50964773666117424</v>
      </c>
      <c r="J21" s="852"/>
      <c r="K21" s="522"/>
      <c r="L21" s="522"/>
      <c r="M21" s="175"/>
      <c r="N21" s="175">
        <v>1025640</v>
      </c>
      <c r="O21" s="173"/>
      <c r="P21" s="165"/>
    </row>
    <row r="22" spans="1:19" s="1" customFormat="1" ht="18.75" customHeight="1">
      <c r="A22" s="855"/>
      <c r="B22" s="628"/>
      <c r="C22" s="628"/>
      <c r="D22" s="813" t="s">
        <v>534</v>
      </c>
      <c r="E22" s="814"/>
      <c r="F22" s="814"/>
      <c r="G22" s="814"/>
      <c r="H22" s="815"/>
      <c r="I22" s="660">
        <v>38.918918918918919</v>
      </c>
      <c r="J22" s="635"/>
      <c r="K22" s="522"/>
      <c r="L22" s="522"/>
      <c r="M22" s="175"/>
      <c r="N22" s="175"/>
      <c r="O22" s="173"/>
      <c r="P22" s="165"/>
    </row>
    <row r="23" spans="1:19" s="1" customFormat="1" ht="24" customHeight="1">
      <c r="A23" s="855"/>
      <c r="B23" s="819" t="s">
        <v>311</v>
      </c>
      <c r="C23" s="631"/>
      <c r="D23" s="840" t="s">
        <v>547</v>
      </c>
      <c r="E23" s="820" t="s">
        <v>96</v>
      </c>
      <c r="F23" s="820" t="s">
        <v>313</v>
      </c>
      <c r="G23" s="820"/>
      <c r="H23" s="832" t="s">
        <v>314</v>
      </c>
      <c r="I23" s="832"/>
      <c r="J23" s="833"/>
      <c r="K23" s="522"/>
      <c r="L23" s="522"/>
      <c r="M23" s="175"/>
      <c r="N23" s="175"/>
      <c r="O23" s="173"/>
      <c r="P23" s="165"/>
    </row>
    <row r="24" spans="1:19" s="1" customFormat="1" ht="45" customHeight="1">
      <c r="A24" s="855"/>
      <c r="B24" s="819"/>
      <c r="C24" s="631"/>
      <c r="D24" s="841"/>
      <c r="E24" s="820"/>
      <c r="F24" s="526" t="s">
        <v>315</v>
      </c>
      <c r="G24" s="777" t="s">
        <v>316</v>
      </c>
      <c r="H24" s="527" t="s">
        <v>317</v>
      </c>
      <c r="I24" s="633" t="s">
        <v>318</v>
      </c>
      <c r="J24" s="634" t="s">
        <v>319</v>
      </c>
      <c r="K24" s="522"/>
      <c r="L24" s="522"/>
      <c r="M24" s="175"/>
      <c r="N24" s="175"/>
      <c r="O24" s="173"/>
      <c r="P24" s="165"/>
    </row>
    <row r="25" spans="1:19" s="1" customFormat="1" ht="43.5" customHeight="1">
      <c r="A25" s="855"/>
      <c r="B25" s="812" t="s">
        <v>472</v>
      </c>
      <c r="C25" s="628"/>
      <c r="D25" s="499" t="s">
        <v>489</v>
      </c>
      <c r="E25" s="451" t="s">
        <v>180</v>
      </c>
      <c r="F25" s="452">
        <v>100</v>
      </c>
      <c r="G25" s="760">
        <v>33</v>
      </c>
      <c r="H25" s="505">
        <v>0</v>
      </c>
      <c r="I25" s="505">
        <v>0</v>
      </c>
      <c r="J25" s="77">
        <v>0</v>
      </c>
      <c r="K25" s="522"/>
      <c r="L25" s="522"/>
      <c r="M25" s="175"/>
      <c r="N25" s="175"/>
      <c r="O25" s="173"/>
      <c r="P25" s="165"/>
      <c r="Q25" s="1">
        <v>33</v>
      </c>
    </row>
    <row r="26" spans="1:19" s="1" customFormat="1" ht="75" customHeight="1">
      <c r="A26" s="855"/>
      <c r="B26" s="812"/>
      <c r="C26" s="628"/>
      <c r="D26" s="496" t="s">
        <v>490</v>
      </c>
      <c r="E26" s="456" t="s">
        <v>491</v>
      </c>
      <c r="F26" s="452">
        <v>3</v>
      </c>
      <c r="G26" s="760">
        <v>1</v>
      </c>
      <c r="H26" s="505">
        <v>3793155426</v>
      </c>
      <c r="I26" s="505">
        <v>2681215863</v>
      </c>
      <c r="J26" s="77">
        <v>1111939563</v>
      </c>
      <c r="K26" s="522"/>
      <c r="L26" s="522"/>
      <c r="M26" s="175"/>
      <c r="N26" s="175"/>
      <c r="O26" s="173"/>
      <c r="P26" s="441"/>
      <c r="Q26" s="662">
        <v>33.333333333333329</v>
      </c>
    </row>
    <row r="27" spans="1:19" s="1" customFormat="1" ht="75" customHeight="1">
      <c r="A27" s="855"/>
      <c r="B27" s="812"/>
      <c r="C27" s="627"/>
      <c r="D27" s="459" t="s">
        <v>555</v>
      </c>
      <c r="E27" s="456" t="s">
        <v>1</v>
      </c>
      <c r="F27" s="452">
        <v>25</v>
      </c>
      <c r="G27" s="760">
        <v>0</v>
      </c>
      <c r="H27" s="505">
        <v>0</v>
      </c>
      <c r="I27" s="505">
        <v>0</v>
      </c>
      <c r="J27" s="77">
        <v>0</v>
      </c>
      <c r="K27" s="522"/>
      <c r="L27" s="522"/>
      <c r="M27" s="175"/>
      <c r="N27" s="175"/>
      <c r="O27" s="173"/>
      <c r="P27" s="441"/>
    </row>
    <row r="28" spans="1:19" s="1" customFormat="1" ht="38.25" customHeight="1">
      <c r="A28" s="855"/>
      <c r="B28" s="812"/>
      <c r="C28" s="627"/>
      <c r="D28" s="463" t="s">
        <v>354</v>
      </c>
      <c r="E28" s="464" t="s">
        <v>458</v>
      </c>
      <c r="F28" s="452">
        <v>100</v>
      </c>
      <c r="G28" s="760">
        <v>0</v>
      </c>
      <c r="H28" s="505">
        <v>140981019</v>
      </c>
      <c r="I28" s="505">
        <v>130131060</v>
      </c>
      <c r="J28" s="77">
        <v>10849959</v>
      </c>
      <c r="K28" s="522"/>
      <c r="L28" s="522"/>
      <c r="M28" s="175"/>
      <c r="N28" s="175"/>
      <c r="O28" s="173"/>
      <c r="P28" s="165"/>
    </row>
    <row r="29" spans="1:19" s="1" customFormat="1" ht="53.25" customHeight="1">
      <c r="A29" s="855"/>
      <c r="B29" s="812"/>
      <c r="C29" s="627"/>
      <c r="D29" s="465" t="s">
        <v>530</v>
      </c>
      <c r="E29" s="466" t="s">
        <v>458</v>
      </c>
      <c r="F29" s="452">
        <v>30</v>
      </c>
      <c r="G29" s="760">
        <v>0</v>
      </c>
      <c r="H29" s="505">
        <v>462255152</v>
      </c>
      <c r="I29" s="505">
        <v>92168831</v>
      </c>
      <c r="J29" s="77">
        <v>370086321</v>
      </c>
      <c r="K29" s="522"/>
      <c r="L29" s="522"/>
      <c r="M29" s="175"/>
      <c r="N29" s="175"/>
      <c r="O29" s="173"/>
      <c r="P29" s="165"/>
    </row>
    <row r="30" spans="1:19" s="1" customFormat="1" ht="53.25" customHeight="1">
      <c r="A30" s="855"/>
      <c r="B30" s="812"/>
      <c r="C30" s="627"/>
      <c r="D30" s="465" t="s">
        <v>364</v>
      </c>
      <c r="E30" s="648" t="s">
        <v>458</v>
      </c>
      <c r="F30" s="452">
        <v>202</v>
      </c>
      <c r="G30" s="760">
        <v>76</v>
      </c>
      <c r="H30" s="505">
        <v>94531981</v>
      </c>
      <c r="I30" s="505">
        <v>0</v>
      </c>
      <c r="J30" s="77">
        <v>94531981</v>
      </c>
      <c r="K30" s="522"/>
      <c r="L30" s="522"/>
      <c r="M30" s="175"/>
      <c r="N30" s="175"/>
      <c r="O30" s="173"/>
      <c r="P30" s="165"/>
    </row>
    <row r="31" spans="1:19" s="1" customFormat="1" ht="53.25" customHeight="1">
      <c r="A31" s="855"/>
      <c r="B31" s="812"/>
      <c r="C31" s="627"/>
      <c r="D31" s="465" t="s">
        <v>513</v>
      </c>
      <c r="E31" s="648" t="s">
        <v>458</v>
      </c>
      <c r="F31" s="452">
        <v>500</v>
      </c>
      <c r="G31" s="760">
        <v>0</v>
      </c>
      <c r="H31" s="505">
        <v>394785872</v>
      </c>
      <c r="I31" s="505">
        <v>0</v>
      </c>
      <c r="J31" s="77">
        <v>394785872</v>
      </c>
      <c r="K31" s="522"/>
      <c r="L31" s="522"/>
      <c r="M31" s="175"/>
      <c r="N31" s="175"/>
      <c r="O31" s="173"/>
      <c r="P31" s="165"/>
    </row>
    <row r="32" spans="1:19" s="1" customFormat="1" ht="53.25" customHeight="1">
      <c r="A32" s="855"/>
      <c r="B32" s="812"/>
      <c r="C32" s="627"/>
      <c r="D32" s="465" t="s">
        <v>367</v>
      </c>
      <c r="E32" s="467" t="s">
        <v>458</v>
      </c>
      <c r="F32" s="452">
        <v>8260</v>
      </c>
      <c r="G32" s="760">
        <v>3565</v>
      </c>
      <c r="H32" s="505">
        <v>1550766410</v>
      </c>
      <c r="I32" s="505">
        <v>91411758</v>
      </c>
      <c r="J32" s="77">
        <v>1459354652</v>
      </c>
      <c r="K32" s="522"/>
      <c r="L32" s="522"/>
      <c r="M32" s="175"/>
      <c r="N32" s="175"/>
      <c r="O32" s="173"/>
      <c r="P32" s="165"/>
    </row>
    <row r="33" spans="1:16" s="1" customFormat="1" ht="53.25" customHeight="1">
      <c r="A33" s="855"/>
      <c r="B33" s="812"/>
      <c r="C33" s="628"/>
      <c r="D33" s="506" t="s">
        <v>365</v>
      </c>
      <c r="E33" s="467" t="s">
        <v>458</v>
      </c>
      <c r="F33" s="452">
        <v>350</v>
      </c>
      <c r="G33" s="760">
        <v>0</v>
      </c>
      <c r="H33" s="505">
        <v>500910000</v>
      </c>
      <c r="I33" s="505">
        <v>0</v>
      </c>
      <c r="J33" s="77">
        <v>500910000</v>
      </c>
      <c r="K33" s="522"/>
      <c r="L33" s="522"/>
      <c r="M33" s="175"/>
      <c r="N33" s="175"/>
      <c r="O33" s="173"/>
      <c r="P33" s="165"/>
    </row>
    <row r="34" spans="1:16" s="1" customFormat="1" ht="53.25" customHeight="1">
      <c r="A34" s="855"/>
      <c r="B34" s="812"/>
      <c r="C34" s="627"/>
      <c r="D34" s="461" t="s">
        <v>484</v>
      </c>
      <c r="E34" s="451" t="s">
        <v>459</v>
      </c>
      <c r="F34" s="452">
        <v>30</v>
      </c>
      <c r="G34" s="760">
        <v>30</v>
      </c>
      <c r="H34" s="505">
        <v>0</v>
      </c>
      <c r="I34" s="505">
        <v>0</v>
      </c>
      <c r="J34" s="77">
        <v>0</v>
      </c>
      <c r="K34" s="522"/>
      <c r="L34" s="522"/>
      <c r="M34" s="175"/>
      <c r="N34" s="175"/>
      <c r="O34" s="173"/>
      <c r="P34" s="165"/>
    </row>
    <row r="35" spans="1:16" s="1" customFormat="1" ht="24" customHeight="1">
      <c r="A35" s="855"/>
      <c r="B35" s="812"/>
      <c r="C35" s="628"/>
      <c r="D35" s="844" t="s">
        <v>324</v>
      </c>
      <c r="E35" s="844"/>
      <c r="F35" s="844"/>
      <c r="G35" s="844"/>
      <c r="H35" s="529">
        <v>6937385860</v>
      </c>
      <c r="I35" s="507"/>
      <c r="J35" s="850">
        <v>3942458348</v>
      </c>
      <c r="K35" s="522"/>
      <c r="L35" s="522"/>
      <c r="M35" s="175"/>
      <c r="N35" s="175"/>
      <c r="O35" s="173"/>
      <c r="P35" s="165"/>
    </row>
    <row r="36" spans="1:16" s="1" customFormat="1" ht="18" customHeight="1">
      <c r="A36" s="855"/>
      <c r="B36" s="812"/>
      <c r="C36" s="628"/>
      <c r="D36" s="844" t="s">
        <v>325</v>
      </c>
      <c r="E36" s="844"/>
      <c r="F36" s="844"/>
      <c r="G36" s="844"/>
      <c r="H36" s="844"/>
      <c r="I36" s="508">
        <v>2994927512</v>
      </c>
      <c r="J36" s="852"/>
      <c r="K36" s="522"/>
      <c r="L36" s="522"/>
      <c r="M36" s="175"/>
      <c r="N36" s="175"/>
      <c r="O36" s="173"/>
      <c r="P36" s="165"/>
    </row>
    <row r="37" spans="1:16" s="1" customFormat="1" ht="15">
      <c r="A37" s="855"/>
      <c r="B37" s="812"/>
      <c r="C37" s="628"/>
      <c r="D37" s="844" t="s">
        <v>326</v>
      </c>
      <c r="E37" s="844"/>
      <c r="F37" s="844"/>
      <c r="G37" s="844"/>
      <c r="H37" s="844"/>
      <c r="I37" s="561">
        <v>0.43170836572149385</v>
      </c>
      <c r="J37" s="852"/>
      <c r="K37" s="522"/>
      <c r="L37" s="522"/>
      <c r="M37" s="175"/>
      <c r="N37" s="175"/>
      <c r="O37" s="173"/>
      <c r="P37" s="165"/>
    </row>
    <row r="38" spans="1:16" s="1" customFormat="1" ht="18" customHeight="1">
      <c r="A38" s="855"/>
      <c r="B38" s="812"/>
      <c r="C38" s="628"/>
      <c r="D38" s="813" t="s">
        <v>532</v>
      </c>
      <c r="E38" s="814"/>
      <c r="F38" s="814"/>
      <c r="G38" s="814"/>
      <c r="H38" s="815"/>
      <c r="I38" s="773">
        <v>24.711690200497049</v>
      </c>
      <c r="J38" s="852"/>
      <c r="K38" s="522"/>
      <c r="L38" s="522"/>
      <c r="M38" s="175"/>
      <c r="N38" s="175"/>
      <c r="O38" s="173"/>
      <c r="P38" s="165"/>
    </row>
    <row r="39" spans="1:16" s="1" customFormat="1" ht="47.25" customHeight="1">
      <c r="A39" s="855"/>
      <c r="B39" s="819" t="s">
        <v>311</v>
      </c>
      <c r="C39" s="631"/>
      <c r="D39" s="840" t="s">
        <v>547</v>
      </c>
      <c r="E39" s="820" t="s">
        <v>96</v>
      </c>
      <c r="F39" s="820" t="s">
        <v>313</v>
      </c>
      <c r="G39" s="820"/>
      <c r="H39" s="832" t="s">
        <v>314</v>
      </c>
      <c r="I39" s="832"/>
      <c r="J39" s="833"/>
      <c r="K39" s="522"/>
      <c r="L39" s="522"/>
      <c r="M39" s="175"/>
      <c r="N39" s="175"/>
      <c r="O39" s="173"/>
      <c r="P39" s="165"/>
    </row>
    <row r="40" spans="1:16" s="1" customFormat="1" ht="47.25" customHeight="1">
      <c r="A40" s="855"/>
      <c r="B40" s="819"/>
      <c r="C40" s="631"/>
      <c r="D40" s="841"/>
      <c r="E40" s="820"/>
      <c r="F40" s="526" t="s">
        <v>315</v>
      </c>
      <c r="G40" s="777" t="s">
        <v>316</v>
      </c>
      <c r="H40" s="527" t="s">
        <v>317</v>
      </c>
      <c r="I40" s="633" t="s">
        <v>318</v>
      </c>
      <c r="J40" s="634" t="s">
        <v>319</v>
      </c>
      <c r="K40" s="522"/>
      <c r="L40" s="522"/>
      <c r="M40" s="175"/>
      <c r="N40" s="175"/>
      <c r="O40" s="173"/>
      <c r="P40" s="165"/>
    </row>
    <row r="41" spans="1:16" s="1" customFormat="1" ht="68.25" customHeight="1">
      <c r="A41" s="855"/>
      <c r="B41" s="812" t="s">
        <v>473</v>
      </c>
      <c r="C41" s="627"/>
      <c r="D41" s="461" t="s">
        <v>380</v>
      </c>
      <c r="E41" s="460" t="s">
        <v>381</v>
      </c>
      <c r="F41" s="480">
        <v>1</v>
      </c>
      <c r="G41" s="779">
        <v>0.75</v>
      </c>
      <c r="H41" s="528">
        <v>1252898122.9877999</v>
      </c>
      <c r="I41" s="453">
        <v>1252898123</v>
      </c>
      <c r="J41" s="77">
        <v>-1.2200117111206055E-2</v>
      </c>
      <c r="K41" s="522"/>
      <c r="L41" s="522"/>
      <c r="M41" s="175"/>
      <c r="N41" s="175"/>
      <c r="O41" s="173"/>
      <c r="P41" s="165"/>
    </row>
    <row r="42" spans="1:16" s="1" customFormat="1" ht="33" customHeight="1">
      <c r="A42" s="855"/>
      <c r="B42" s="812"/>
      <c r="C42" s="627"/>
      <c r="D42" s="461" t="s">
        <v>485</v>
      </c>
      <c r="E42" s="460" t="s">
        <v>517</v>
      </c>
      <c r="F42" s="480">
        <v>1</v>
      </c>
      <c r="G42" s="779">
        <v>0</v>
      </c>
      <c r="H42" s="528">
        <v>139113767.49877983</v>
      </c>
      <c r="I42" s="453">
        <v>7165106</v>
      </c>
      <c r="J42" s="77">
        <v>131948661.49877983</v>
      </c>
      <c r="K42" s="522"/>
      <c r="L42" s="522"/>
      <c r="M42" s="175"/>
      <c r="N42" s="175"/>
      <c r="O42" s="173"/>
      <c r="P42" s="441"/>
    </row>
    <row r="43" spans="1:16" s="1" customFormat="1" ht="22.5" customHeight="1">
      <c r="A43" s="855"/>
      <c r="B43" s="812"/>
      <c r="C43" s="628"/>
      <c r="D43" s="844" t="s">
        <v>324</v>
      </c>
      <c r="E43" s="844"/>
      <c r="F43" s="844"/>
      <c r="G43" s="844"/>
      <c r="H43" s="529">
        <v>1392011890.4865797</v>
      </c>
      <c r="I43" s="453"/>
      <c r="J43" s="850">
        <v>131948661.48657966</v>
      </c>
      <c r="K43" s="522"/>
      <c r="L43" s="522"/>
      <c r="M43" s="175"/>
      <c r="N43" s="175"/>
      <c r="O43" s="173"/>
      <c r="P43" s="165"/>
    </row>
    <row r="44" spans="1:16" s="1" customFormat="1" ht="16.5" customHeight="1">
      <c r="A44" s="855"/>
      <c r="B44" s="812"/>
      <c r="C44" s="628"/>
      <c r="D44" s="844" t="s">
        <v>325</v>
      </c>
      <c r="E44" s="844"/>
      <c r="F44" s="844"/>
      <c r="G44" s="844"/>
      <c r="H44" s="844"/>
      <c r="I44" s="529">
        <v>1260063229</v>
      </c>
      <c r="J44" s="852"/>
      <c r="K44" s="522"/>
      <c r="L44" s="522"/>
      <c r="M44" s="175"/>
      <c r="N44" s="175"/>
      <c r="O44" s="173"/>
      <c r="P44" s="165"/>
    </row>
    <row r="45" spans="1:16" s="1" customFormat="1" ht="16.5" customHeight="1">
      <c r="A45" s="855"/>
      <c r="B45" s="812"/>
      <c r="C45" s="628"/>
      <c r="D45" s="844" t="s">
        <v>326</v>
      </c>
      <c r="E45" s="844"/>
      <c r="F45" s="844"/>
      <c r="G45" s="844"/>
      <c r="H45" s="844"/>
      <c r="I45" s="504">
        <v>0.90521010460589035</v>
      </c>
      <c r="J45" s="852"/>
      <c r="K45" s="522"/>
      <c r="L45" s="522"/>
      <c r="M45" s="175"/>
      <c r="N45" s="175"/>
      <c r="O45" s="173"/>
      <c r="P45" s="165"/>
    </row>
    <row r="46" spans="1:16" s="1" customFormat="1" ht="16.5" customHeight="1">
      <c r="A46" s="855"/>
      <c r="B46" s="812"/>
      <c r="C46" s="628"/>
      <c r="D46" s="813" t="s">
        <v>532</v>
      </c>
      <c r="E46" s="814"/>
      <c r="F46" s="814"/>
      <c r="G46" s="814"/>
      <c r="H46" s="815"/>
      <c r="I46" s="774">
        <v>37.5</v>
      </c>
      <c r="J46" s="852"/>
      <c r="K46" s="522"/>
      <c r="L46" s="522"/>
      <c r="M46" s="175"/>
      <c r="N46" s="175"/>
      <c r="O46" s="173"/>
      <c r="P46" s="165"/>
    </row>
    <row r="47" spans="1:16" s="1" customFormat="1" ht="17.25" customHeight="1">
      <c r="A47" s="851" t="s">
        <v>310</v>
      </c>
      <c r="B47" s="819" t="s">
        <v>311</v>
      </c>
      <c r="C47" s="631"/>
      <c r="D47" s="840" t="s">
        <v>547</v>
      </c>
      <c r="E47" s="820" t="s">
        <v>96</v>
      </c>
      <c r="F47" s="820" t="s">
        <v>313</v>
      </c>
      <c r="G47" s="820"/>
      <c r="H47" s="832" t="s">
        <v>314</v>
      </c>
      <c r="I47" s="832"/>
      <c r="J47" s="833"/>
      <c r="K47" s="522"/>
      <c r="L47" s="522"/>
      <c r="M47" s="172"/>
      <c r="N47" s="172"/>
      <c r="O47" s="173"/>
      <c r="P47" s="165"/>
    </row>
    <row r="48" spans="1:16" s="1" customFormat="1" ht="51.75" customHeight="1">
      <c r="A48" s="851"/>
      <c r="B48" s="819"/>
      <c r="C48" s="631"/>
      <c r="D48" s="841"/>
      <c r="E48" s="820"/>
      <c r="F48" s="526" t="s">
        <v>315</v>
      </c>
      <c r="G48" s="777" t="s">
        <v>316</v>
      </c>
      <c r="H48" s="527" t="s">
        <v>317</v>
      </c>
      <c r="I48" s="633" t="s">
        <v>318</v>
      </c>
      <c r="J48" s="634" t="s">
        <v>319</v>
      </c>
      <c r="K48" s="522"/>
      <c r="L48" s="522"/>
      <c r="M48" s="172"/>
      <c r="N48" s="172"/>
      <c r="O48" s="173"/>
      <c r="P48" s="165"/>
    </row>
    <row r="49" spans="1:17" s="1" customFormat="1" ht="57.75" customHeight="1">
      <c r="A49" s="873" t="s">
        <v>474</v>
      </c>
      <c r="B49" s="812" t="s">
        <v>480</v>
      </c>
      <c r="C49" s="627"/>
      <c r="D49" s="450" t="s">
        <v>487</v>
      </c>
      <c r="E49" s="452" t="s">
        <v>1</v>
      </c>
      <c r="F49" s="480">
        <v>75</v>
      </c>
      <c r="G49" s="760">
        <v>38</v>
      </c>
      <c r="H49" s="528">
        <v>0</v>
      </c>
      <c r="I49" s="530">
        <v>0</v>
      </c>
      <c r="J49" s="77">
        <v>0</v>
      </c>
      <c r="K49" s="522"/>
      <c r="L49" s="522"/>
      <c r="M49" s="176">
        <v>75206</v>
      </c>
      <c r="N49" s="172">
        <v>340671</v>
      </c>
      <c r="O49" s="173"/>
      <c r="P49" s="165"/>
      <c r="Q49" s="1">
        <v>50.666666666666671</v>
      </c>
    </row>
    <row r="50" spans="1:17" s="1" customFormat="1" ht="59.25" customHeight="1">
      <c r="A50" s="855"/>
      <c r="B50" s="812"/>
      <c r="C50" s="627"/>
      <c r="D50" s="455" t="s">
        <v>386</v>
      </c>
      <c r="E50" s="452" t="s">
        <v>458</v>
      </c>
      <c r="F50" s="480">
        <v>165455</v>
      </c>
      <c r="G50" s="760">
        <v>61366</v>
      </c>
      <c r="H50" s="528">
        <v>719279932.10000002</v>
      </c>
      <c r="I50" s="530">
        <v>717847103</v>
      </c>
      <c r="J50" s="77">
        <v>1432829.1000000238</v>
      </c>
      <c r="K50" s="522"/>
      <c r="L50" s="522"/>
      <c r="M50" s="176"/>
      <c r="N50" s="172"/>
      <c r="O50" s="173"/>
      <c r="P50" s="165"/>
      <c r="Q50" s="662">
        <v>37.089238765827567</v>
      </c>
    </row>
    <row r="51" spans="1:17" s="1" customFormat="1" ht="47.25" customHeight="1">
      <c r="A51" s="855"/>
      <c r="B51" s="812"/>
      <c r="C51" s="627"/>
      <c r="D51" s="455" t="s">
        <v>387</v>
      </c>
      <c r="E51" s="452" t="s">
        <v>492</v>
      </c>
      <c r="F51" s="480">
        <v>30</v>
      </c>
      <c r="G51" s="760">
        <v>15</v>
      </c>
      <c r="H51" s="528">
        <v>49279933</v>
      </c>
      <c r="I51" s="530">
        <v>49279933.395999998</v>
      </c>
      <c r="J51" s="77">
        <v>-0.39599999785423279</v>
      </c>
      <c r="K51" s="522"/>
      <c r="L51" s="522"/>
      <c r="M51" s="176"/>
      <c r="N51" s="172"/>
      <c r="O51" s="173"/>
      <c r="P51" s="165"/>
    </row>
    <row r="52" spans="1:17" s="1" customFormat="1" ht="45" customHeight="1">
      <c r="A52" s="855"/>
      <c r="B52" s="812"/>
      <c r="C52" s="627"/>
      <c r="D52" s="455" t="s">
        <v>388</v>
      </c>
      <c r="E52" s="452" t="s">
        <v>514</v>
      </c>
      <c r="F52" s="480">
        <v>30</v>
      </c>
      <c r="G52" s="760">
        <v>15</v>
      </c>
      <c r="H52" s="528">
        <v>92737720</v>
      </c>
      <c r="I52" s="530">
        <v>28112000</v>
      </c>
      <c r="J52" s="77">
        <v>64625720</v>
      </c>
      <c r="K52" s="522"/>
      <c r="L52" s="522"/>
      <c r="M52" s="176"/>
      <c r="N52" s="172"/>
      <c r="O52" s="173"/>
      <c r="P52" s="165"/>
    </row>
    <row r="53" spans="1:17" s="1" customFormat="1" ht="42.75" customHeight="1">
      <c r="A53" s="855"/>
      <c r="B53" s="812"/>
      <c r="C53" s="627"/>
      <c r="D53" s="455" t="s">
        <v>389</v>
      </c>
      <c r="E53" s="452" t="s">
        <v>190</v>
      </c>
      <c r="F53" s="480">
        <v>3</v>
      </c>
      <c r="G53" s="760">
        <v>3</v>
      </c>
      <c r="H53" s="528">
        <v>67311499</v>
      </c>
      <c r="I53" s="530">
        <v>0</v>
      </c>
      <c r="J53" s="77">
        <v>67311499</v>
      </c>
      <c r="K53" s="522"/>
      <c r="L53" s="522"/>
      <c r="M53" s="176"/>
      <c r="N53" s="172"/>
      <c r="O53" s="173"/>
      <c r="P53" s="165"/>
    </row>
    <row r="54" spans="1:17" s="1" customFormat="1" ht="39" customHeight="1">
      <c r="A54" s="855"/>
      <c r="B54" s="812"/>
      <c r="C54" s="627"/>
      <c r="D54" s="455" t="s">
        <v>526</v>
      </c>
      <c r="E54" s="452" t="s">
        <v>527</v>
      </c>
      <c r="F54" s="480">
        <v>2</v>
      </c>
      <c r="G54" s="760">
        <v>0.75</v>
      </c>
      <c r="H54" s="528">
        <v>580099641</v>
      </c>
      <c r="I54" s="530">
        <v>579486768</v>
      </c>
      <c r="J54" s="77">
        <v>612873</v>
      </c>
      <c r="K54" s="522"/>
      <c r="L54" s="522"/>
      <c r="M54" s="176"/>
      <c r="N54" s="172"/>
      <c r="O54" s="173"/>
      <c r="P54" s="165"/>
    </row>
    <row r="55" spans="1:17" s="1" customFormat="1" ht="44.25" customHeight="1">
      <c r="A55" s="855"/>
      <c r="B55" s="812"/>
      <c r="C55" s="627"/>
      <c r="D55" s="459" t="s">
        <v>384</v>
      </c>
      <c r="E55" s="452" t="s">
        <v>1</v>
      </c>
      <c r="F55" s="480">
        <v>66</v>
      </c>
      <c r="G55" s="760">
        <v>0</v>
      </c>
      <c r="H55" s="528">
        <v>0</v>
      </c>
      <c r="I55" s="530">
        <v>0</v>
      </c>
      <c r="J55" s="77">
        <v>0</v>
      </c>
      <c r="K55" s="522"/>
      <c r="L55" s="522"/>
      <c r="M55" s="176"/>
      <c r="N55" s="172"/>
      <c r="O55" s="173"/>
      <c r="P55" s="165"/>
      <c r="Q55" s="1">
        <v>66</v>
      </c>
    </row>
    <row r="56" spans="1:17" s="1" customFormat="1" ht="41.25" customHeight="1">
      <c r="A56" s="855"/>
      <c r="B56" s="812"/>
      <c r="C56" s="627"/>
      <c r="D56" s="455" t="s">
        <v>390</v>
      </c>
      <c r="E56" s="452" t="s">
        <v>133</v>
      </c>
      <c r="F56" s="480">
        <v>3</v>
      </c>
      <c r="G56" s="760">
        <v>0</v>
      </c>
      <c r="H56" s="528">
        <v>0</v>
      </c>
      <c r="I56" s="530">
        <v>0</v>
      </c>
      <c r="J56" s="77">
        <v>0</v>
      </c>
      <c r="K56" s="522"/>
      <c r="L56" s="522"/>
      <c r="M56" s="176"/>
      <c r="N56" s="172"/>
      <c r="O56" s="173"/>
      <c r="P56" s="165"/>
    </row>
    <row r="57" spans="1:17" s="1" customFormat="1" ht="40.5" customHeight="1">
      <c r="A57" s="855"/>
      <c r="B57" s="812"/>
      <c r="C57" s="627"/>
      <c r="D57" s="459" t="s">
        <v>385</v>
      </c>
      <c r="E57" s="452" t="s">
        <v>1</v>
      </c>
      <c r="F57" s="480">
        <v>100</v>
      </c>
      <c r="G57" s="760">
        <v>75</v>
      </c>
      <c r="H57" s="528">
        <v>0</v>
      </c>
      <c r="I57" s="530">
        <v>0</v>
      </c>
      <c r="J57" s="77">
        <v>0</v>
      </c>
      <c r="K57" s="522"/>
      <c r="L57" s="522"/>
      <c r="M57" s="176"/>
      <c r="N57" s="172"/>
      <c r="O57" s="173"/>
      <c r="P57" s="165"/>
    </row>
    <row r="58" spans="1:17" s="1" customFormat="1" ht="37.5" customHeight="1">
      <c r="A58" s="855"/>
      <c r="B58" s="812"/>
      <c r="C58" s="627"/>
      <c r="D58" s="455" t="s">
        <v>391</v>
      </c>
      <c r="E58" s="452" t="s">
        <v>392</v>
      </c>
      <c r="F58" s="480">
        <v>1</v>
      </c>
      <c r="G58" s="760">
        <v>0.75</v>
      </c>
      <c r="H58" s="528">
        <v>32430387</v>
      </c>
      <c r="I58" s="530">
        <v>0</v>
      </c>
      <c r="J58" s="77">
        <v>32430387</v>
      </c>
      <c r="K58" s="522"/>
      <c r="L58" s="522"/>
      <c r="M58" s="176"/>
      <c r="N58" s="172"/>
      <c r="O58" s="173"/>
      <c r="P58" s="165"/>
    </row>
    <row r="59" spans="1:17" s="1" customFormat="1" ht="24" customHeight="1">
      <c r="A59" s="855"/>
      <c r="B59" s="812"/>
      <c r="C59" s="628"/>
      <c r="D59" s="847" t="s">
        <v>324</v>
      </c>
      <c r="E59" s="847"/>
      <c r="F59" s="847"/>
      <c r="G59" s="847"/>
      <c r="H59" s="529">
        <v>1541139112.0999999</v>
      </c>
      <c r="I59" s="453"/>
      <c r="J59" s="850">
        <v>166413307.704</v>
      </c>
      <c r="K59" s="174"/>
      <c r="L59" s="522"/>
      <c r="M59" s="172"/>
      <c r="N59" s="172"/>
      <c r="O59" s="173"/>
      <c r="P59" s="165"/>
    </row>
    <row r="60" spans="1:17" s="1" customFormat="1" ht="16.5" customHeight="1">
      <c r="A60" s="855"/>
      <c r="B60" s="812"/>
      <c r="C60" s="628"/>
      <c r="D60" s="847" t="s">
        <v>325</v>
      </c>
      <c r="E60" s="847"/>
      <c r="F60" s="847"/>
      <c r="G60" s="847"/>
      <c r="H60" s="847"/>
      <c r="I60" s="529">
        <v>1374725804.3959999</v>
      </c>
      <c r="J60" s="850"/>
      <c r="K60" s="174"/>
      <c r="L60" s="522"/>
      <c r="M60" s="172"/>
      <c r="N60" s="172"/>
      <c r="O60" s="173"/>
      <c r="P60" s="165"/>
    </row>
    <row r="61" spans="1:17" s="1" customFormat="1" ht="16.5" customHeight="1">
      <c r="A61" s="855"/>
      <c r="B61" s="812"/>
      <c r="C61" s="395"/>
      <c r="D61" s="849" t="s">
        <v>326</v>
      </c>
      <c r="E61" s="844"/>
      <c r="F61" s="844"/>
      <c r="G61" s="844"/>
      <c r="H61" s="844"/>
      <c r="I61" s="504">
        <v>0.89201928210280734</v>
      </c>
      <c r="J61" s="850"/>
      <c r="K61" s="174"/>
      <c r="L61" s="522"/>
      <c r="M61" s="172"/>
      <c r="N61" s="172"/>
      <c r="O61" s="173"/>
      <c r="P61" s="165"/>
    </row>
    <row r="62" spans="1:17" s="1" customFormat="1" ht="16.5" customHeight="1">
      <c r="A62" s="855"/>
      <c r="B62" s="812"/>
      <c r="C62" s="395"/>
      <c r="D62" s="829" t="s">
        <v>532</v>
      </c>
      <c r="E62" s="830"/>
      <c r="F62" s="830"/>
      <c r="G62" s="830"/>
      <c r="H62" s="831"/>
      <c r="I62" s="660">
        <v>47.525590543249429</v>
      </c>
      <c r="J62" s="850"/>
      <c r="K62" s="174"/>
      <c r="L62" s="522"/>
      <c r="M62" s="172"/>
      <c r="N62" s="172"/>
      <c r="O62" s="173"/>
      <c r="P62" s="165"/>
    </row>
    <row r="63" spans="1:17" s="1" customFormat="1" ht="33.75" customHeight="1">
      <c r="A63" s="855"/>
      <c r="B63" s="819" t="s">
        <v>311</v>
      </c>
      <c r="C63" s="631"/>
      <c r="D63" s="840" t="s">
        <v>547</v>
      </c>
      <c r="E63" s="820" t="s">
        <v>96</v>
      </c>
      <c r="F63" s="820" t="s">
        <v>313</v>
      </c>
      <c r="G63" s="820"/>
      <c r="H63" s="832" t="s">
        <v>250</v>
      </c>
      <c r="I63" s="832"/>
      <c r="J63" s="833"/>
      <c r="K63" s="522"/>
      <c r="L63" s="522"/>
      <c r="M63" s="172"/>
      <c r="N63" s="172"/>
      <c r="O63" s="173"/>
      <c r="P63" s="165"/>
    </row>
    <row r="64" spans="1:17" s="1" customFormat="1" ht="27" customHeight="1">
      <c r="A64" s="855"/>
      <c r="B64" s="819"/>
      <c r="C64" s="631"/>
      <c r="D64" s="841"/>
      <c r="E64" s="820"/>
      <c r="F64" s="526" t="s">
        <v>315</v>
      </c>
      <c r="G64" s="777" t="s">
        <v>316</v>
      </c>
      <c r="H64" s="527" t="s">
        <v>317</v>
      </c>
      <c r="I64" s="633" t="s">
        <v>318</v>
      </c>
      <c r="J64" s="634" t="s">
        <v>319</v>
      </c>
      <c r="K64" s="522"/>
      <c r="L64" s="522"/>
      <c r="M64" s="172"/>
      <c r="N64" s="172"/>
      <c r="O64" s="173"/>
      <c r="P64" s="165"/>
    </row>
    <row r="65" spans="1:20" s="1" customFormat="1" ht="34.5" customHeight="1">
      <c r="A65" s="855"/>
      <c r="B65" s="806" t="s">
        <v>545</v>
      </c>
      <c r="C65" s="626"/>
      <c r="D65" s="499" t="s">
        <v>393</v>
      </c>
      <c r="E65" s="452" t="s">
        <v>1</v>
      </c>
      <c r="F65" s="533">
        <v>100</v>
      </c>
      <c r="G65" s="780">
        <v>75</v>
      </c>
      <c r="H65" s="534">
        <v>0</v>
      </c>
      <c r="I65" s="505">
        <v>0</v>
      </c>
      <c r="J65" s="77">
        <v>0</v>
      </c>
      <c r="K65" s="522"/>
      <c r="L65" s="522"/>
      <c r="M65" s="172"/>
      <c r="N65" s="172"/>
      <c r="O65" s="173"/>
      <c r="P65" s="165"/>
    </row>
    <row r="66" spans="1:20" s="1" customFormat="1" ht="32.25" customHeight="1">
      <c r="A66" s="855"/>
      <c r="B66" s="806"/>
      <c r="C66" s="626"/>
      <c r="D66" s="496" t="s">
        <v>528</v>
      </c>
      <c r="E66" s="452" t="s">
        <v>458</v>
      </c>
      <c r="F66" s="533">
        <v>124595</v>
      </c>
      <c r="G66" s="780">
        <v>74961</v>
      </c>
      <c r="H66" s="534">
        <v>164143960</v>
      </c>
      <c r="I66" s="505">
        <v>137738760</v>
      </c>
      <c r="J66" s="77">
        <v>26405200</v>
      </c>
      <c r="K66" s="522"/>
      <c r="L66" s="522"/>
      <c r="M66" s="172"/>
      <c r="N66" s="172"/>
      <c r="O66" s="173"/>
      <c r="P66" s="165"/>
      <c r="T66" s="643"/>
    </row>
    <row r="67" spans="1:20" s="1" customFormat="1" ht="32.25" customHeight="1">
      <c r="A67" s="855"/>
      <c r="B67" s="806"/>
      <c r="C67" s="626"/>
      <c r="D67" s="496" t="s">
        <v>529</v>
      </c>
      <c r="E67" s="452" t="s">
        <v>458</v>
      </c>
      <c r="F67" s="533">
        <v>114026</v>
      </c>
      <c r="G67" s="780">
        <v>116322</v>
      </c>
      <c r="H67" s="534">
        <v>855749810</v>
      </c>
      <c r="I67" s="505">
        <v>257717242</v>
      </c>
      <c r="J67" s="77">
        <v>598032568</v>
      </c>
      <c r="K67" s="522"/>
      <c r="L67" s="522"/>
      <c r="M67" s="172"/>
      <c r="N67" s="172"/>
      <c r="O67" s="173"/>
      <c r="P67" s="165"/>
      <c r="R67" s="522"/>
    </row>
    <row r="68" spans="1:20" s="1" customFormat="1" ht="32.25" customHeight="1">
      <c r="A68" s="855"/>
      <c r="B68" s="806"/>
      <c r="C68" s="626"/>
      <c r="D68" s="499" t="s">
        <v>394</v>
      </c>
      <c r="E68" s="452" t="s">
        <v>1</v>
      </c>
      <c r="F68" s="533">
        <v>25</v>
      </c>
      <c r="G68" s="780">
        <v>9.75</v>
      </c>
      <c r="H68" s="534">
        <v>0</v>
      </c>
      <c r="I68" s="505">
        <v>0</v>
      </c>
      <c r="J68" s="77">
        <v>0</v>
      </c>
      <c r="K68" s="522"/>
      <c r="L68" s="522"/>
      <c r="M68" s="172"/>
      <c r="N68" s="172"/>
      <c r="O68" s="173"/>
      <c r="P68" s="165"/>
      <c r="Q68" s="662">
        <v>39</v>
      </c>
      <c r="R68" s="1">
        <v>9.7107438016528924</v>
      </c>
      <c r="T68" s="643"/>
    </row>
    <row r="69" spans="1:20" s="1" customFormat="1" ht="36" customHeight="1">
      <c r="A69" s="855"/>
      <c r="B69" s="806"/>
      <c r="C69" s="626"/>
      <c r="D69" s="496" t="s">
        <v>396</v>
      </c>
      <c r="E69" s="452" t="s">
        <v>188</v>
      </c>
      <c r="F69" s="533">
        <v>242</v>
      </c>
      <c r="G69" s="780">
        <v>94</v>
      </c>
      <c r="H69" s="534">
        <v>179229480</v>
      </c>
      <c r="I69" s="505">
        <v>14457600</v>
      </c>
      <c r="J69" s="77">
        <v>164771880</v>
      </c>
      <c r="K69" s="522"/>
      <c r="L69" s="522"/>
      <c r="M69" s="172"/>
      <c r="N69" s="172"/>
      <c r="O69" s="173"/>
      <c r="P69" s="441"/>
      <c r="Q69" s="662">
        <v>38.84297520661157</v>
      </c>
      <c r="R69" s="1">
        <v>18.25</v>
      </c>
    </row>
    <row r="70" spans="1:20" s="1" customFormat="1" ht="36" customHeight="1">
      <c r="A70" s="855"/>
      <c r="B70" s="806"/>
      <c r="C70" s="626"/>
      <c r="D70" s="499" t="s">
        <v>395</v>
      </c>
      <c r="E70" s="452" t="s">
        <v>180</v>
      </c>
      <c r="F70" s="533">
        <v>100</v>
      </c>
      <c r="G70" s="780">
        <v>75</v>
      </c>
      <c r="H70" s="534">
        <v>0</v>
      </c>
      <c r="I70" s="505">
        <v>0</v>
      </c>
      <c r="J70" s="77">
        <v>0</v>
      </c>
      <c r="K70" s="522"/>
      <c r="L70" s="522"/>
      <c r="M70" s="172"/>
      <c r="N70" s="172"/>
      <c r="O70" s="173"/>
      <c r="P70" s="165"/>
      <c r="Q70" s="1">
        <v>75</v>
      </c>
    </row>
    <row r="71" spans="1:20" s="1" customFormat="1" ht="36" customHeight="1">
      <c r="A71" s="855"/>
      <c r="B71" s="806"/>
      <c r="C71" s="626"/>
      <c r="D71" s="496" t="s">
        <v>460</v>
      </c>
      <c r="E71" s="452" t="s">
        <v>392</v>
      </c>
      <c r="F71" s="533">
        <v>4</v>
      </c>
      <c r="G71" s="780">
        <v>3</v>
      </c>
      <c r="H71" s="534">
        <v>114472124</v>
      </c>
      <c r="I71" s="505">
        <v>48532958</v>
      </c>
      <c r="J71" s="77">
        <v>65939166</v>
      </c>
      <c r="K71" s="522"/>
      <c r="L71" s="522"/>
      <c r="M71" s="172"/>
      <c r="N71" s="172"/>
      <c r="O71" s="173"/>
      <c r="P71" s="165"/>
      <c r="Q71" s="1">
        <v>75</v>
      </c>
    </row>
    <row r="72" spans="1:20" s="1" customFormat="1" ht="36" customHeight="1">
      <c r="A72" s="855"/>
      <c r="B72" s="806"/>
      <c r="C72" s="628"/>
      <c r="D72" s="535" t="s">
        <v>519</v>
      </c>
      <c r="E72" s="452" t="s">
        <v>520</v>
      </c>
      <c r="F72" s="533" t="s">
        <v>523</v>
      </c>
      <c r="G72" s="780" t="s">
        <v>523</v>
      </c>
      <c r="H72" s="534">
        <v>90701625</v>
      </c>
      <c r="I72" s="505">
        <v>79359088</v>
      </c>
      <c r="J72" s="77">
        <v>11342537</v>
      </c>
      <c r="K72" s="522"/>
      <c r="L72" s="522"/>
      <c r="M72" s="172"/>
      <c r="N72" s="172"/>
      <c r="O72" s="173"/>
      <c r="P72" s="165"/>
    </row>
    <row r="73" spans="1:20" s="1" customFormat="1" ht="20.25" customHeight="1">
      <c r="A73" s="855"/>
      <c r="B73" s="806"/>
      <c r="C73" s="628"/>
      <c r="D73" s="847" t="s">
        <v>324</v>
      </c>
      <c r="E73" s="847"/>
      <c r="F73" s="847"/>
      <c r="G73" s="847"/>
      <c r="H73" s="529">
        <v>1404296999</v>
      </c>
      <c r="I73" s="536"/>
      <c r="J73" s="850">
        <v>866491351</v>
      </c>
      <c r="K73" s="522"/>
      <c r="L73" s="522"/>
      <c r="M73" s="172"/>
      <c r="N73" s="172"/>
      <c r="O73" s="173"/>
      <c r="P73" s="165"/>
    </row>
    <row r="74" spans="1:20" s="1" customFormat="1" ht="20.25" customHeight="1">
      <c r="A74" s="855"/>
      <c r="B74" s="812"/>
      <c r="C74" s="628"/>
      <c r="D74" s="847" t="s">
        <v>325</v>
      </c>
      <c r="E74" s="847"/>
      <c r="F74" s="847"/>
      <c r="G74" s="847"/>
      <c r="H74" s="847"/>
      <c r="I74" s="537">
        <v>537805648</v>
      </c>
      <c r="J74" s="850"/>
      <c r="K74" s="522"/>
      <c r="L74" s="522"/>
      <c r="M74" s="172"/>
      <c r="N74" s="172"/>
      <c r="O74" s="173"/>
      <c r="P74" s="165"/>
    </row>
    <row r="75" spans="1:20" s="1" customFormat="1" ht="20.25" customHeight="1">
      <c r="A75" s="855"/>
      <c r="B75" s="821"/>
      <c r="C75" s="395"/>
      <c r="D75" s="849" t="s">
        <v>326</v>
      </c>
      <c r="E75" s="849"/>
      <c r="F75" s="849"/>
      <c r="G75" s="849"/>
      <c r="H75" s="849"/>
      <c r="I75" s="504">
        <v>0.38297144292337837</v>
      </c>
      <c r="J75" s="850"/>
      <c r="K75" s="522"/>
      <c r="L75" s="522"/>
      <c r="M75" s="172"/>
      <c r="N75" s="172"/>
      <c r="O75" s="173"/>
      <c r="P75" s="165"/>
    </row>
    <row r="76" spans="1:20" s="1" customFormat="1" ht="20.25" customHeight="1">
      <c r="A76" s="855"/>
      <c r="B76" s="821"/>
      <c r="C76" s="395"/>
      <c r="D76" s="829" t="s">
        <v>532</v>
      </c>
      <c r="E76" s="830"/>
      <c r="F76" s="830"/>
      <c r="G76" s="830"/>
      <c r="H76" s="831"/>
      <c r="I76" s="775">
        <v>66.43146879207292</v>
      </c>
      <c r="J76" s="850"/>
      <c r="K76" s="522"/>
      <c r="L76" s="522"/>
      <c r="M76" s="172"/>
      <c r="N76" s="172"/>
      <c r="O76" s="173"/>
      <c r="P76" s="165"/>
    </row>
    <row r="77" spans="1:20" s="1" customFormat="1" ht="16.5" customHeight="1">
      <c r="A77" s="851" t="s">
        <v>310</v>
      </c>
      <c r="B77" s="819" t="s">
        <v>311</v>
      </c>
      <c r="C77" s="631"/>
      <c r="D77" s="840" t="s">
        <v>547</v>
      </c>
      <c r="E77" s="820" t="s">
        <v>96</v>
      </c>
      <c r="F77" s="820" t="s">
        <v>313</v>
      </c>
      <c r="G77" s="820"/>
      <c r="H77" s="832" t="s">
        <v>314</v>
      </c>
      <c r="I77" s="832"/>
      <c r="J77" s="833"/>
      <c r="K77" s="522"/>
      <c r="L77" s="522"/>
      <c r="M77" s="172"/>
      <c r="N77" s="172"/>
      <c r="O77" s="173"/>
      <c r="P77" s="165"/>
    </row>
    <row r="78" spans="1:20" s="1" customFormat="1" ht="44.25" customHeight="1">
      <c r="A78" s="851"/>
      <c r="B78" s="819"/>
      <c r="C78" s="641"/>
      <c r="D78" s="841"/>
      <c r="E78" s="820"/>
      <c r="F78" s="526" t="s">
        <v>315</v>
      </c>
      <c r="G78" s="777" t="s">
        <v>316</v>
      </c>
      <c r="H78" s="527" t="s">
        <v>317</v>
      </c>
      <c r="I78" s="633" t="s">
        <v>318</v>
      </c>
      <c r="J78" s="634" t="s">
        <v>319</v>
      </c>
      <c r="K78" s="522"/>
      <c r="L78" s="522"/>
      <c r="M78" s="172"/>
      <c r="N78" s="172"/>
      <c r="O78" s="173"/>
      <c r="P78" s="165"/>
    </row>
    <row r="79" spans="1:20" s="1" customFormat="1" ht="68.25" customHeight="1">
      <c r="A79" s="868" t="s">
        <v>475</v>
      </c>
      <c r="B79" s="806" t="s">
        <v>481</v>
      </c>
      <c r="C79" s="626"/>
      <c r="D79" s="500" t="s">
        <v>399</v>
      </c>
      <c r="E79" s="460" t="s">
        <v>1</v>
      </c>
      <c r="F79" s="452">
        <v>25</v>
      </c>
      <c r="G79" s="760">
        <v>10</v>
      </c>
      <c r="H79" s="505">
        <v>230538722</v>
      </c>
      <c r="I79" s="505">
        <v>215657150</v>
      </c>
      <c r="J79" s="77">
        <v>14881572</v>
      </c>
      <c r="K79" s="522"/>
      <c r="L79" s="522"/>
      <c r="M79" s="172">
        <v>175228</v>
      </c>
      <c r="N79" s="172">
        <v>45086</v>
      </c>
      <c r="O79" s="173">
        <v>334406</v>
      </c>
      <c r="P79" s="165"/>
    </row>
    <row r="80" spans="1:20" s="1" customFormat="1" ht="57" customHeight="1">
      <c r="A80" s="868"/>
      <c r="B80" s="806"/>
      <c r="C80" s="626"/>
      <c r="D80" s="499" t="s">
        <v>400</v>
      </c>
      <c r="E80" s="460" t="s">
        <v>1</v>
      </c>
      <c r="F80" s="452">
        <v>27</v>
      </c>
      <c r="G80" s="760">
        <v>22</v>
      </c>
      <c r="H80" s="505">
        <v>0</v>
      </c>
      <c r="I80" s="505">
        <v>0</v>
      </c>
      <c r="J80" s="77">
        <v>0</v>
      </c>
      <c r="K80" s="522"/>
      <c r="L80" s="522"/>
      <c r="M80" s="172"/>
      <c r="N80" s="172"/>
      <c r="O80" s="173"/>
      <c r="P80" s="165"/>
      <c r="Q80" s="1">
        <v>81.481481481481481</v>
      </c>
      <c r="R80" s="1">
        <v>17.82</v>
      </c>
    </row>
    <row r="81" spans="1:18" s="1" customFormat="1" ht="73.5" customHeight="1">
      <c r="A81" s="868"/>
      <c r="B81" s="806"/>
      <c r="C81" s="626"/>
      <c r="D81" s="538" t="s">
        <v>401</v>
      </c>
      <c r="E81" s="460" t="s">
        <v>494</v>
      </c>
      <c r="F81" s="452">
        <v>3</v>
      </c>
      <c r="G81" s="760">
        <v>2.4</v>
      </c>
      <c r="H81" s="505">
        <v>207914483</v>
      </c>
      <c r="I81" s="505">
        <v>17670400</v>
      </c>
      <c r="J81" s="77">
        <v>190244083</v>
      </c>
      <c r="K81" s="522"/>
      <c r="L81" s="522"/>
      <c r="M81" s="172"/>
      <c r="N81" s="172"/>
      <c r="O81" s="173"/>
      <c r="P81" s="165"/>
      <c r="Q81" s="1">
        <v>80</v>
      </c>
      <c r="R81" s="1">
        <v>21.6</v>
      </c>
    </row>
    <row r="82" spans="1:18" s="1" customFormat="1" ht="33.75" customHeight="1">
      <c r="A82" s="868"/>
      <c r="B82" s="806"/>
      <c r="C82" s="626"/>
      <c r="D82" s="539" t="s">
        <v>524</v>
      </c>
      <c r="E82" s="460" t="s">
        <v>402</v>
      </c>
      <c r="F82" s="452">
        <v>1</v>
      </c>
      <c r="G82" s="760">
        <v>0.75</v>
      </c>
      <c r="H82" s="505">
        <v>45564303</v>
      </c>
      <c r="I82" s="505">
        <v>41957160</v>
      </c>
      <c r="J82" s="77">
        <v>3607143</v>
      </c>
      <c r="K82" s="522"/>
      <c r="L82" s="522"/>
      <c r="M82" s="172"/>
      <c r="N82" s="172"/>
      <c r="O82" s="173"/>
      <c r="P82" s="165"/>
    </row>
    <row r="83" spans="1:18" s="1" customFormat="1" ht="33.75" customHeight="1">
      <c r="A83" s="868"/>
      <c r="B83" s="806"/>
      <c r="C83" s="626"/>
      <c r="D83" s="539" t="s">
        <v>403</v>
      </c>
      <c r="E83" s="460" t="s">
        <v>404</v>
      </c>
      <c r="F83" s="452">
        <v>2</v>
      </c>
      <c r="G83" s="760">
        <v>0.75</v>
      </c>
      <c r="H83" s="505">
        <v>0</v>
      </c>
      <c r="I83" s="505">
        <v>0</v>
      </c>
      <c r="J83" s="77">
        <v>0</v>
      </c>
      <c r="K83" s="522"/>
      <c r="L83" s="522"/>
      <c r="M83" s="172"/>
      <c r="N83" s="172"/>
      <c r="O83" s="173"/>
      <c r="P83" s="165"/>
    </row>
    <row r="84" spans="1:18" s="1" customFormat="1" ht="69.75" customHeight="1">
      <c r="A84" s="868"/>
      <c r="B84" s="806"/>
      <c r="C84" s="626"/>
      <c r="D84" s="535" t="s">
        <v>405</v>
      </c>
      <c r="E84" s="460" t="s">
        <v>404</v>
      </c>
      <c r="F84" s="452">
        <v>1</v>
      </c>
      <c r="G84" s="760">
        <v>0.5</v>
      </c>
      <c r="H84" s="505">
        <v>8620137242</v>
      </c>
      <c r="I84" s="505">
        <v>1244982214</v>
      </c>
      <c r="J84" s="77">
        <v>7375155028</v>
      </c>
      <c r="K84" s="522"/>
      <c r="L84" s="522"/>
      <c r="M84" s="172"/>
      <c r="N84" s="172"/>
      <c r="O84" s="173"/>
      <c r="P84" s="165"/>
    </row>
    <row r="85" spans="1:18" s="1" customFormat="1" ht="33.75" customHeight="1">
      <c r="A85" s="868"/>
      <c r="B85" s="806"/>
      <c r="C85" s="628"/>
      <c r="D85" s="535" t="s">
        <v>519</v>
      </c>
      <c r="E85" s="460" t="s">
        <v>520</v>
      </c>
      <c r="F85" s="452" t="s">
        <v>523</v>
      </c>
      <c r="G85" s="760" t="s">
        <v>523</v>
      </c>
      <c r="H85" s="505">
        <v>18916413</v>
      </c>
      <c r="I85" s="505">
        <v>18916413</v>
      </c>
      <c r="J85" s="77">
        <v>0</v>
      </c>
      <c r="K85" s="522"/>
      <c r="L85" s="522"/>
      <c r="M85" s="172"/>
      <c r="N85" s="172"/>
      <c r="O85" s="173"/>
      <c r="P85" s="165"/>
    </row>
    <row r="86" spans="1:18" s="1" customFormat="1" ht="15">
      <c r="A86" s="868"/>
      <c r="B86" s="845"/>
      <c r="C86" s="540"/>
      <c r="D86" s="846" t="s">
        <v>324</v>
      </c>
      <c r="E86" s="847"/>
      <c r="F86" s="847"/>
      <c r="G86" s="847"/>
      <c r="H86" s="529">
        <v>9123071163</v>
      </c>
      <c r="I86" s="453"/>
      <c r="J86" s="850">
        <v>7583887826</v>
      </c>
      <c r="K86" s="177"/>
      <c r="L86" s="522"/>
      <c r="M86" s="172">
        <v>630821</v>
      </c>
      <c r="N86" s="172"/>
      <c r="O86" s="173"/>
      <c r="P86" s="165"/>
    </row>
    <row r="87" spans="1:18" s="1" customFormat="1" ht="15">
      <c r="A87" s="868"/>
      <c r="B87" s="845"/>
      <c r="C87" s="636"/>
      <c r="D87" s="847" t="s">
        <v>325</v>
      </c>
      <c r="E87" s="847"/>
      <c r="F87" s="847"/>
      <c r="G87" s="847"/>
      <c r="H87" s="847"/>
      <c r="I87" s="529">
        <v>1539183337</v>
      </c>
      <c r="J87" s="850"/>
      <c r="K87" s="174"/>
      <c r="L87" s="522"/>
      <c r="M87" s="172">
        <v>4107244</v>
      </c>
      <c r="N87" s="172"/>
      <c r="O87" s="173"/>
      <c r="P87" s="165"/>
    </row>
    <row r="88" spans="1:18" s="1" customFormat="1" ht="15">
      <c r="A88" s="868"/>
      <c r="B88" s="867"/>
      <c r="C88" s="637"/>
      <c r="D88" s="849" t="s">
        <v>326</v>
      </c>
      <c r="E88" s="849"/>
      <c r="F88" s="849"/>
      <c r="G88" s="849"/>
      <c r="H88" s="849"/>
      <c r="I88" s="653">
        <v>0.16871328848583267</v>
      </c>
      <c r="J88" s="850"/>
      <c r="K88" s="174"/>
      <c r="L88" s="522"/>
      <c r="M88" s="172"/>
      <c r="N88" s="172"/>
      <c r="O88" s="173"/>
      <c r="P88" s="165"/>
    </row>
    <row r="89" spans="1:18" s="1" customFormat="1" ht="15">
      <c r="A89" s="868"/>
      <c r="B89" s="867"/>
      <c r="C89" s="637"/>
      <c r="D89" s="829" t="s">
        <v>532</v>
      </c>
      <c r="E89" s="830"/>
      <c r="F89" s="830"/>
      <c r="G89" s="830"/>
      <c r="H89" s="831"/>
      <c r="I89" s="660">
        <v>60.663580246913575</v>
      </c>
      <c r="J89" s="850"/>
      <c r="K89" s="174"/>
      <c r="L89" s="522"/>
      <c r="M89" s="172"/>
      <c r="N89" s="172"/>
      <c r="O89" s="173"/>
      <c r="P89" s="165"/>
    </row>
    <row r="90" spans="1:18" s="1" customFormat="1" ht="23.25" customHeight="1">
      <c r="A90" s="868"/>
      <c r="B90" s="819" t="s">
        <v>311</v>
      </c>
      <c r="C90" s="631"/>
      <c r="D90" s="840" t="s">
        <v>547</v>
      </c>
      <c r="E90" s="820" t="s">
        <v>96</v>
      </c>
      <c r="F90" s="820" t="s">
        <v>313</v>
      </c>
      <c r="G90" s="820"/>
      <c r="H90" s="832" t="s">
        <v>314</v>
      </c>
      <c r="I90" s="832"/>
      <c r="J90" s="833"/>
      <c r="K90" s="522"/>
      <c r="L90" s="522"/>
      <c r="M90" s="178"/>
      <c r="N90" s="175"/>
      <c r="O90" s="179"/>
      <c r="P90" s="165"/>
    </row>
    <row r="91" spans="1:18" s="1" customFormat="1" ht="33.75" customHeight="1">
      <c r="A91" s="868"/>
      <c r="B91" s="819"/>
      <c r="C91" s="641"/>
      <c r="D91" s="841"/>
      <c r="E91" s="820"/>
      <c r="F91" s="526" t="s">
        <v>315</v>
      </c>
      <c r="G91" s="777" t="s">
        <v>316</v>
      </c>
      <c r="H91" s="527" t="s">
        <v>317</v>
      </c>
      <c r="I91" s="633" t="s">
        <v>318</v>
      </c>
      <c r="J91" s="634" t="s">
        <v>319</v>
      </c>
      <c r="K91" s="522"/>
      <c r="L91" s="522"/>
      <c r="M91" s="178"/>
      <c r="N91" s="175"/>
      <c r="O91" s="179"/>
      <c r="P91" s="165"/>
    </row>
    <row r="92" spans="1:18" s="1" customFormat="1" ht="50.25" customHeight="1">
      <c r="A92" s="868"/>
      <c r="B92" s="812" t="s">
        <v>546</v>
      </c>
      <c r="C92" s="628"/>
      <c r="D92" s="500" t="s">
        <v>406</v>
      </c>
      <c r="E92" s="460" t="s">
        <v>1</v>
      </c>
      <c r="F92" s="452">
        <v>20</v>
      </c>
      <c r="G92" s="760">
        <v>5</v>
      </c>
      <c r="H92" s="505">
        <v>53000000</v>
      </c>
      <c r="I92" s="505">
        <v>52999999.508000001</v>
      </c>
      <c r="J92" s="77">
        <v>0.49199999868869781</v>
      </c>
      <c r="K92" s="522"/>
      <c r="L92" s="522"/>
      <c r="M92" s="178"/>
      <c r="N92" s="175"/>
      <c r="O92" s="179"/>
      <c r="P92" s="165"/>
      <c r="Q92" s="1">
        <v>25</v>
      </c>
    </row>
    <row r="93" spans="1:18" s="1" customFormat="1" ht="44.25" customHeight="1">
      <c r="A93" s="868"/>
      <c r="B93" s="812"/>
      <c r="C93" s="628"/>
      <c r="D93" s="541" t="s">
        <v>408</v>
      </c>
      <c r="E93" s="460" t="s">
        <v>131</v>
      </c>
      <c r="F93" s="452">
        <v>2</v>
      </c>
      <c r="G93" s="760">
        <v>1.5</v>
      </c>
      <c r="H93" s="505">
        <v>147000000</v>
      </c>
      <c r="I93" s="505">
        <v>84996386</v>
      </c>
      <c r="J93" s="77">
        <v>62003614</v>
      </c>
      <c r="K93" s="522"/>
      <c r="L93" s="522"/>
      <c r="M93" s="178"/>
      <c r="N93" s="175"/>
      <c r="O93" s="179"/>
      <c r="P93" s="441"/>
      <c r="Q93" s="1">
        <v>75</v>
      </c>
      <c r="R93" s="1">
        <v>15</v>
      </c>
    </row>
    <row r="94" spans="1:18" s="1" customFormat="1" ht="61.5" customHeight="1">
      <c r="A94" s="868"/>
      <c r="B94" s="812"/>
      <c r="C94" s="628"/>
      <c r="D94" s="542" t="s">
        <v>410</v>
      </c>
      <c r="E94" s="460" t="s">
        <v>131</v>
      </c>
      <c r="F94" s="452">
        <v>1</v>
      </c>
      <c r="G94" s="760">
        <v>0</v>
      </c>
      <c r="H94" s="505">
        <v>300000000</v>
      </c>
      <c r="I94" s="505">
        <v>1024080</v>
      </c>
      <c r="J94" s="77">
        <v>298975920</v>
      </c>
      <c r="K94" s="522"/>
      <c r="L94" s="522"/>
      <c r="M94" s="178"/>
      <c r="N94" s="175"/>
      <c r="O94" s="179"/>
      <c r="P94" s="165"/>
    </row>
    <row r="95" spans="1:18" s="1" customFormat="1" ht="15">
      <c r="A95" s="868"/>
      <c r="B95" s="845"/>
      <c r="C95" s="636"/>
      <c r="D95" s="846" t="s">
        <v>324</v>
      </c>
      <c r="E95" s="847"/>
      <c r="F95" s="847"/>
      <c r="G95" s="847"/>
      <c r="H95" s="529">
        <v>500000000</v>
      </c>
      <c r="I95" s="543"/>
      <c r="J95" s="848">
        <v>360979534.49199998</v>
      </c>
      <c r="K95" s="522"/>
      <c r="L95" s="522"/>
      <c r="M95" s="178"/>
      <c r="N95" s="175"/>
      <c r="O95" s="179"/>
      <c r="P95" s="165"/>
    </row>
    <row r="96" spans="1:18" s="1" customFormat="1" ht="15">
      <c r="A96" s="868"/>
      <c r="B96" s="845"/>
      <c r="C96" s="636"/>
      <c r="D96" s="847" t="s">
        <v>325</v>
      </c>
      <c r="E96" s="847"/>
      <c r="F96" s="847"/>
      <c r="G96" s="847"/>
      <c r="H96" s="847"/>
      <c r="I96" s="529">
        <v>139020465.50800002</v>
      </c>
      <c r="J96" s="848"/>
      <c r="K96" s="522"/>
      <c r="L96" s="522"/>
      <c r="M96" s="178"/>
      <c r="N96" s="175"/>
      <c r="O96" s="179"/>
      <c r="P96" s="165"/>
    </row>
    <row r="97" spans="1:16" s="1" customFormat="1" ht="15">
      <c r="A97" s="868"/>
      <c r="B97" s="845"/>
      <c r="C97" s="636"/>
      <c r="D97" s="849" t="s">
        <v>326</v>
      </c>
      <c r="E97" s="849"/>
      <c r="F97" s="849"/>
      <c r="G97" s="849"/>
      <c r="H97" s="849"/>
      <c r="I97" s="658">
        <v>0.27804093101600003</v>
      </c>
      <c r="J97" s="848"/>
      <c r="K97" s="522"/>
      <c r="L97" s="522"/>
      <c r="M97" s="178"/>
      <c r="N97" s="175"/>
      <c r="O97" s="179"/>
      <c r="P97" s="165"/>
    </row>
    <row r="98" spans="1:16" s="1" customFormat="1" ht="15">
      <c r="A98" s="868"/>
      <c r="B98" s="845"/>
      <c r="C98" s="636"/>
      <c r="D98" s="829" t="s">
        <v>532</v>
      </c>
      <c r="E98" s="830"/>
      <c r="F98" s="830"/>
      <c r="G98" s="830"/>
      <c r="H98" s="831"/>
      <c r="I98" s="774">
        <v>33.333333333333336</v>
      </c>
      <c r="J98" s="848"/>
      <c r="K98" s="522"/>
      <c r="L98" s="522"/>
      <c r="M98" s="178"/>
      <c r="N98" s="175"/>
      <c r="O98" s="179"/>
      <c r="P98" s="165"/>
    </row>
    <row r="99" spans="1:16" s="1" customFormat="1" ht="19.5" customHeight="1">
      <c r="A99" s="851" t="s">
        <v>310</v>
      </c>
      <c r="B99" s="819" t="s">
        <v>311</v>
      </c>
      <c r="C99" s="631"/>
      <c r="D99" s="840" t="s">
        <v>547</v>
      </c>
      <c r="E99" s="820" t="s">
        <v>96</v>
      </c>
      <c r="F99" s="820" t="s">
        <v>313</v>
      </c>
      <c r="G99" s="820"/>
      <c r="H99" s="832" t="s">
        <v>314</v>
      </c>
      <c r="I99" s="832"/>
      <c r="J99" s="833"/>
      <c r="K99" s="522"/>
      <c r="L99" s="522"/>
      <c r="M99" s="172"/>
      <c r="N99" s="172"/>
      <c r="O99" s="173"/>
      <c r="P99" s="165"/>
    </row>
    <row r="100" spans="1:16" s="1" customFormat="1" ht="28.5" customHeight="1">
      <c r="A100" s="851"/>
      <c r="B100" s="819"/>
      <c r="C100" s="641"/>
      <c r="D100" s="841"/>
      <c r="E100" s="820"/>
      <c r="F100" s="526" t="s">
        <v>315</v>
      </c>
      <c r="G100" s="777" t="s">
        <v>316</v>
      </c>
      <c r="H100" s="545" t="s">
        <v>317</v>
      </c>
      <c r="I100" s="526" t="s">
        <v>318</v>
      </c>
      <c r="J100" s="546" t="s">
        <v>319</v>
      </c>
      <c r="K100" s="522"/>
      <c r="L100" s="522"/>
      <c r="M100" s="172"/>
      <c r="N100" s="172"/>
      <c r="O100" s="173"/>
      <c r="P100" s="165"/>
    </row>
    <row r="101" spans="1:16" s="1" customFormat="1" ht="68.25" customHeight="1">
      <c r="A101" s="873" t="s">
        <v>476</v>
      </c>
      <c r="B101" s="821" t="s">
        <v>477</v>
      </c>
      <c r="C101" s="626"/>
      <c r="D101" s="500" t="s">
        <v>413</v>
      </c>
      <c r="E101" s="460" t="s">
        <v>180</v>
      </c>
      <c r="F101" s="452">
        <v>100</v>
      </c>
      <c r="G101" s="760">
        <v>60</v>
      </c>
      <c r="H101" s="505">
        <v>0</v>
      </c>
      <c r="I101" s="505">
        <v>0</v>
      </c>
      <c r="J101" s="77">
        <v>0</v>
      </c>
      <c r="K101" s="522"/>
      <c r="L101" s="522"/>
      <c r="M101" s="180">
        <v>951912</v>
      </c>
      <c r="N101" s="172">
        <v>69813</v>
      </c>
      <c r="O101" s="173">
        <v>412670</v>
      </c>
      <c r="P101" s="441"/>
    </row>
    <row r="102" spans="1:16" s="1" customFormat="1" ht="60.75" customHeight="1">
      <c r="A102" s="855"/>
      <c r="B102" s="822"/>
      <c r="C102" s="626"/>
      <c r="D102" s="499" t="s">
        <v>414</v>
      </c>
      <c r="E102" s="460" t="s">
        <v>180</v>
      </c>
      <c r="F102" s="452">
        <v>100</v>
      </c>
      <c r="G102" s="760">
        <v>60</v>
      </c>
      <c r="H102" s="505">
        <v>0</v>
      </c>
      <c r="I102" s="505">
        <v>0</v>
      </c>
      <c r="J102" s="77">
        <v>0</v>
      </c>
      <c r="K102" s="522"/>
      <c r="L102" s="522"/>
      <c r="M102" s="180"/>
      <c r="N102" s="172"/>
      <c r="O102" s="173"/>
      <c r="P102" s="165"/>
    </row>
    <row r="103" spans="1:16" s="1" customFormat="1" ht="48" customHeight="1">
      <c r="A103" s="855"/>
      <c r="B103" s="822"/>
      <c r="C103" s="626"/>
      <c r="D103" s="499" t="s">
        <v>415</v>
      </c>
      <c r="E103" s="460" t="s">
        <v>180</v>
      </c>
      <c r="F103" s="452">
        <v>100</v>
      </c>
      <c r="G103" s="760">
        <v>60</v>
      </c>
      <c r="H103" s="505">
        <v>0</v>
      </c>
      <c r="I103" s="505">
        <v>0</v>
      </c>
      <c r="J103" s="77">
        <v>0</v>
      </c>
      <c r="K103" s="522"/>
      <c r="L103" s="522"/>
      <c r="M103" s="180"/>
      <c r="N103" s="172"/>
      <c r="O103" s="173"/>
      <c r="P103" s="165"/>
    </row>
    <row r="104" spans="1:16" s="1" customFormat="1" ht="48.75" customHeight="1">
      <c r="A104" s="855"/>
      <c r="B104" s="822"/>
      <c r="C104" s="626"/>
      <c r="D104" s="500" t="s">
        <v>416</v>
      </c>
      <c r="E104" s="460" t="s">
        <v>1</v>
      </c>
      <c r="F104" s="452">
        <v>100</v>
      </c>
      <c r="G104" s="760">
        <v>72</v>
      </c>
      <c r="H104" s="505">
        <v>913834164</v>
      </c>
      <c r="I104" s="505">
        <v>760799354.90400004</v>
      </c>
      <c r="J104" s="77">
        <v>153034809.09599996</v>
      </c>
      <c r="K104" s="522"/>
      <c r="L104" s="522"/>
      <c r="M104" s="180"/>
      <c r="N104" s="172"/>
      <c r="O104" s="173"/>
      <c r="P104" s="165"/>
    </row>
    <row r="105" spans="1:16" s="1" customFormat="1" ht="47.25" customHeight="1">
      <c r="A105" s="855"/>
      <c r="B105" s="822"/>
      <c r="C105" s="626"/>
      <c r="D105" s="500" t="s">
        <v>417</v>
      </c>
      <c r="E105" s="460" t="s">
        <v>495</v>
      </c>
      <c r="F105" s="452">
        <v>60</v>
      </c>
      <c r="G105" s="760">
        <v>60</v>
      </c>
      <c r="H105" s="505">
        <v>0</v>
      </c>
      <c r="I105" s="505">
        <v>0</v>
      </c>
      <c r="J105" s="77">
        <v>0</v>
      </c>
      <c r="K105" s="522"/>
      <c r="L105" s="522"/>
      <c r="M105" s="180"/>
      <c r="N105" s="172"/>
      <c r="O105" s="173"/>
      <c r="P105" s="165"/>
    </row>
    <row r="106" spans="1:16" s="1" customFormat="1" ht="56.25" customHeight="1">
      <c r="A106" s="855"/>
      <c r="B106" s="822"/>
      <c r="C106" s="626"/>
      <c r="D106" s="500" t="s">
        <v>418</v>
      </c>
      <c r="E106" s="460" t="s">
        <v>180</v>
      </c>
      <c r="F106" s="452">
        <v>30</v>
      </c>
      <c r="G106" s="760">
        <v>30</v>
      </c>
      <c r="H106" s="505">
        <v>319779527</v>
      </c>
      <c r="I106" s="505">
        <v>232614816</v>
      </c>
      <c r="J106" s="77">
        <v>87164711</v>
      </c>
      <c r="K106" s="522"/>
      <c r="L106" s="522"/>
      <c r="M106" s="180"/>
      <c r="N106" s="172"/>
      <c r="O106" s="173"/>
      <c r="P106" s="441"/>
    </row>
    <row r="107" spans="1:16" s="1" customFormat="1" ht="78" customHeight="1">
      <c r="A107" s="855"/>
      <c r="B107" s="822"/>
      <c r="C107" s="626"/>
      <c r="D107" s="496" t="s">
        <v>419</v>
      </c>
      <c r="E107" s="460" t="s">
        <v>180</v>
      </c>
      <c r="F107" s="452">
        <v>100</v>
      </c>
      <c r="G107" s="760">
        <v>60</v>
      </c>
      <c r="H107" s="505">
        <v>75000000</v>
      </c>
      <c r="I107" s="505">
        <v>42501260</v>
      </c>
      <c r="J107" s="77">
        <v>32498740</v>
      </c>
      <c r="K107" s="522"/>
      <c r="L107" s="522"/>
      <c r="M107" s="180"/>
      <c r="N107" s="172"/>
      <c r="O107" s="173"/>
      <c r="P107" s="165"/>
    </row>
    <row r="108" spans="1:16" s="1" customFormat="1" ht="53.25" customHeight="1">
      <c r="A108" s="855"/>
      <c r="B108" s="822"/>
      <c r="C108" s="626"/>
      <c r="D108" s="547" t="s">
        <v>420</v>
      </c>
      <c r="E108" s="460" t="s">
        <v>182</v>
      </c>
      <c r="F108" s="452">
        <v>1</v>
      </c>
      <c r="G108" s="760">
        <v>0.75</v>
      </c>
      <c r="H108" s="505">
        <v>915773675</v>
      </c>
      <c r="I108" s="505">
        <v>727608061.09599996</v>
      </c>
      <c r="J108" s="77">
        <v>188165613.90400004</v>
      </c>
      <c r="K108" s="522"/>
      <c r="L108" s="522"/>
      <c r="M108" s="180">
        <v>561108</v>
      </c>
      <c r="N108" s="172">
        <v>210274</v>
      </c>
      <c r="O108" s="173"/>
      <c r="P108" s="165"/>
    </row>
    <row r="109" spans="1:16" s="1" customFormat="1" ht="55.5" customHeight="1">
      <c r="A109" s="855"/>
      <c r="B109" s="822"/>
      <c r="C109" s="626"/>
      <c r="D109" s="547" t="s">
        <v>421</v>
      </c>
      <c r="E109" s="460" t="s">
        <v>422</v>
      </c>
      <c r="F109" s="452">
        <v>1</v>
      </c>
      <c r="G109" s="760">
        <v>0.75</v>
      </c>
      <c r="H109" s="505">
        <v>14312000</v>
      </c>
      <c r="I109" s="505">
        <v>14312000</v>
      </c>
      <c r="J109" s="77">
        <v>0</v>
      </c>
      <c r="K109" s="522"/>
      <c r="L109" s="522"/>
      <c r="M109" s="180">
        <v>425686</v>
      </c>
      <c r="N109" s="172">
        <v>63158</v>
      </c>
      <c r="O109" s="173"/>
      <c r="P109" s="165"/>
    </row>
    <row r="110" spans="1:16" s="1" customFormat="1" ht="38.25" customHeight="1">
      <c r="A110" s="855"/>
      <c r="B110" s="822"/>
      <c r="C110" s="626"/>
      <c r="D110" s="535" t="s">
        <v>423</v>
      </c>
      <c r="E110" s="460" t="s">
        <v>182</v>
      </c>
      <c r="F110" s="452">
        <v>1</v>
      </c>
      <c r="G110" s="760">
        <v>0.75</v>
      </c>
      <c r="H110" s="505">
        <v>13509797</v>
      </c>
      <c r="I110" s="505">
        <v>13509797</v>
      </c>
      <c r="J110" s="77">
        <v>0</v>
      </c>
      <c r="K110" s="522"/>
      <c r="L110" s="522"/>
      <c r="M110" s="180"/>
      <c r="N110" s="172"/>
      <c r="O110" s="173"/>
      <c r="P110" s="165"/>
    </row>
    <row r="111" spans="1:16" s="1" customFormat="1" ht="40.5" customHeight="1">
      <c r="A111" s="855"/>
      <c r="B111" s="822"/>
      <c r="C111" s="626"/>
      <c r="D111" s="547" t="s">
        <v>424</v>
      </c>
      <c r="E111" s="460" t="s">
        <v>192</v>
      </c>
      <c r="F111" s="452">
        <v>1</v>
      </c>
      <c r="G111" s="760">
        <v>0.75</v>
      </c>
      <c r="H111" s="505">
        <v>246837585</v>
      </c>
      <c r="I111" s="505">
        <v>147260241</v>
      </c>
      <c r="J111" s="77">
        <v>99577344</v>
      </c>
      <c r="K111" s="522"/>
      <c r="L111" s="522"/>
      <c r="M111" s="180"/>
      <c r="N111" s="172"/>
      <c r="O111" s="173"/>
      <c r="P111" s="165"/>
    </row>
    <row r="112" spans="1:16" s="1" customFormat="1" ht="40.5" customHeight="1">
      <c r="A112" s="855"/>
      <c r="B112" s="822"/>
      <c r="C112" s="626"/>
      <c r="D112" s="535" t="s">
        <v>425</v>
      </c>
      <c r="E112" s="460" t="s">
        <v>1</v>
      </c>
      <c r="F112" s="452">
        <v>100</v>
      </c>
      <c r="G112" s="760">
        <v>80</v>
      </c>
      <c r="H112" s="505">
        <v>7017960</v>
      </c>
      <c r="I112" s="505">
        <v>7000000</v>
      </c>
      <c r="J112" s="77">
        <v>17960</v>
      </c>
      <c r="K112" s="522"/>
      <c r="L112" s="522"/>
      <c r="M112" s="180"/>
      <c r="N112" s="172"/>
      <c r="O112" s="173"/>
      <c r="P112" s="165"/>
    </row>
    <row r="113" spans="1:19" s="1" customFormat="1" ht="30">
      <c r="A113" s="855"/>
      <c r="B113" s="822"/>
      <c r="C113" s="626"/>
      <c r="D113" s="535" t="s">
        <v>426</v>
      </c>
      <c r="E113" s="460" t="s">
        <v>181</v>
      </c>
      <c r="F113" s="452">
        <v>37</v>
      </c>
      <c r="G113" s="760">
        <v>29</v>
      </c>
      <c r="H113" s="505">
        <v>7530000</v>
      </c>
      <c r="I113" s="505">
        <v>7530000</v>
      </c>
      <c r="J113" s="77">
        <v>0</v>
      </c>
      <c r="K113" s="522"/>
      <c r="L113" s="522"/>
      <c r="M113" s="180"/>
      <c r="N113" s="172"/>
      <c r="O113" s="173"/>
      <c r="P113" s="165"/>
    </row>
    <row r="114" spans="1:19" s="1" customFormat="1" ht="30">
      <c r="A114" s="855"/>
      <c r="B114" s="822"/>
      <c r="C114" s="626"/>
      <c r="D114" s="535" t="s">
        <v>0</v>
      </c>
      <c r="E114" s="460" t="s">
        <v>427</v>
      </c>
      <c r="F114" s="452">
        <v>1</v>
      </c>
      <c r="G114" s="760">
        <v>0.75</v>
      </c>
      <c r="H114" s="505">
        <v>136744800</v>
      </c>
      <c r="I114" s="505">
        <v>136744800</v>
      </c>
      <c r="J114" s="77">
        <v>0</v>
      </c>
      <c r="K114" s="522"/>
      <c r="L114" s="522"/>
      <c r="M114" s="180"/>
      <c r="N114" s="172"/>
      <c r="O114" s="173"/>
      <c r="P114" s="165"/>
    </row>
    <row r="115" spans="1:19" s="1" customFormat="1" ht="19.5" customHeight="1">
      <c r="A115" s="855"/>
      <c r="B115" s="822"/>
      <c r="C115" s="626"/>
      <c r="D115" s="548" t="s">
        <v>428</v>
      </c>
      <c r="E115" s="460" t="s">
        <v>1</v>
      </c>
      <c r="F115" s="452">
        <v>90</v>
      </c>
      <c r="G115" s="760">
        <v>86</v>
      </c>
      <c r="H115" s="505">
        <v>66464800</v>
      </c>
      <c r="I115" s="505">
        <v>66448000</v>
      </c>
      <c r="J115" s="77">
        <v>16800</v>
      </c>
      <c r="K115" s="522"/>
      <c r="L115" s="522"/>
      <c r="M115" s="180"/>
      <c r="N115" s="172"/>
      <c r="O115" s="173"/>
      <c r="P115" s="441"/>
    </row>
    <row r="116" spans="1:19" s="1" customFormat="1" ht="30">
      <c r="A116" s="855"/>
      <c r="B116" s="822"/>
      <c r="C116" s="626"/>
      <c r="D116" s="535" t="s">
        <v>519</v>
      </c>
      <c r="E116" s="460" t="s">
        <v>520</v>
      </c>
      <c r="F116" s="452" t="s">
        <v>523</v>
      </c>
      <c r="G116" s="760" t="s">
        <v>523</v>
      </c>
      <c r="H116" s="505">
        <v>107164596</v>
      </c>
      <c r="I116" s="505">
        <v>85665653</v>
      </c>
      <c r="J116" s="505">
        <v>0</v>
      </c>
      <c r="K116" s="522"/>
      <c r="L116" s="522"/>
      <c r="M116" s="180"/>
      <c r="N116" s="172"/>
      <c r="O116" s="173"/>
      <c r="P116" s="165"/>
    </row>
    <row r="117" spans="1:19" s="1" customFormat="1" ht="15">
      <c r="A117" s="855"/>
      <c r="B117" s="822"/>
      <c r="C117" s="628"/>
      <c r="D117" s="813" t="s">
        <v>324</v>
      </c>
      <c r="E117" s="814"/>
      <c r="F117" s="814"/>
      <c r="G117" s="815"/>
      <c r="H117" s="529">
        <v>2823968904</v>
      </c>
      <c r="J117" s="838">
        <v>581974921</v>
      </c>
      <c r="K117" s="174">
        <v>29</v>
      </c>
      <c r="L117" s="522"/>
      <c r="M117" s="180"/>
      <c r="N117" s="172"/>
      <c r="O117" s="173"/>
      <c r="P117" s="165"/>
    </row>
    <row r="118" spans="1:19" s="1" customFormat="1" ht="18" customHeight="1">
      <c r="A118" s="855"/>
      <c r="B118" s="822"/>
      <c r="C118" s="628"/>
      <c r="D118" s="813" t="s">
        <v>325</v>
      </c>
      <c r="E118" s="814"/>
      <c r="F118" s="814"/>
      <c r="G118" s="814"/>
      <c r="H118" s="815"/>
      <c r="I118" s="529">
        <v>2241993983</v>
      </c>
      <c r="J118" s="839"/>
      <c r="K118" s="522"/>
      <c r="L118" s="522"/>
      <c r="M118" s="175">
        <v>1938706</v>
      </c>
      <c r="N118" s="175">
        <v>343245</v>
      </c>
      <c r="O118" s="179">
        <v>412670</v>
      </c>
      <c r="P118" s="165"/>
    </row>
    <row r="119" spans="1:19" s="1" customFormat="1" ht="18" customHeight="1">
      <c r="A119" s="855"/>
      <c r="B119" s="822"/>
      <c r="C119" s="395"/>
      <c r="D119" s="813" t="s">
        <v>326</v>
      </c>
      <c r="E119" s="814"/>
      <c r="F119" s="814"/>
      <c r="G119" s="814"/>
      <c r="H119" s="815"/>
      <c r="I119" s="504">
        <v>0.79391595984797714</v>
      </c>
      <c r="J119" s="839"/>
      <c r="K119" s="522"/>
      <c r="L119" s="522"/>
      <c r="M119" s="175"/>
      <c r="N119" s="175"/>
      <c r="O119" s="179"/>
      <c r="P119" s="165"/>
    </row>
    <row r="120" spans="1:19" s="1" customFormat="1" ht="18" customHeight="1">
      <c r="A120" s="855"/>
      <c r="B120" s="822"/>
      <c r="C120" s="395"/>
      <c r="D120" s="813" t="s">
        <v>532</v>
      </c>
      <c r="E120" s="814"/>
      <c r="F120" s="814"/>
      <c r="G120" s="814"/>
      <c r="H120" s="815"/>
      <c r="I120" s="660">
        <v>76.062262262262266</v>
      </c>
      <c r="J120" s="839"/>
      <c r="K120" s="522"/>
      <c r="L120" s="522"/>
      <c r="M120" s="175"/>
      <c r="N120" s="175"/>
      <c r="O120" s="179"/>
      <c r="P120" s="165"/>
    </row>
    <row r="121" spans="1:19" s="1" customFormat="1" ht="19.5" customHeight="1">
      <c r="A121" s="874" t="s">
        <v>310</v>
      </c>
      <c r="B121" s="842" t="s">
        <v>311</v>
      </c>
      <c r="C121" s="641"/>
      <c r="D121" s="840" t="s">
        <v>547</v>
      </c>
      <c r="E121" s="820" t="s">
        <v>96</v>
      </c>
      <c r="F121" s="820" t="s">
        <v>313</v>
      </c>
      <c r="G121" s="820"/>
      <c r="H121" s="832" t="s">
        <v>314</v>
      </c>
      <c r="I121" s="832"/>
      <c r="J121" s="833"/>
      <c r="K121" s="522"/>
      <c r="L121" s="522"/>
      <c r="M121" s="172"/>
      <c r="N121" s="172"/>
      <c r="O121" s="173"/>
      <c r="P121" s="165"/>
    </row>
    <row r="122" spans="1:19" s="1" customFormat="1" ht="50.25" customHeight="1">
      <c r="A122" s="875"/>
      <c r="B122" s="843"/>
      <c r="C122" s="642"/>
      <c r="D122" s="841"/>
      <c r="E122" s="820"/>
      <c r="F122" s="526" t="s">
        <v>315</v>
      </c>
      <c r="G122" s="777" t="s">
        <v>316</v>
      </c>
      <c r="H122" s="527" t="s">
        <v>317</v>
      </c>
      <c r="I122" s="633" t="s">
        <v>318</v>
      </c>
      <c r="J122" s="634" t="s">
        <v>319</v>
      </c>
      <c r="K122" s="522"/>
      <c r="L122" s="522"/>
      <c r="M122" s="172"/>
      <c r="N122" s="172"/>
      <c r="O122" s="173"/>
      <c r="P122" s="165"/>
    </row>
    <row r="123" spans="1:19" s="1" customFormat="1" ht="85.5" customHeight="1">
      <c r="A123" s="873" t="s">
        <v>482</v>
      </c>
      <c r="B123" s="821" t="s">
        <v>483</v>
      </c>
      <c r="C123" s="628"/>
      <c r="D123" s="488" t="s">
        <v>430</v>
      </c>
      <c r="E123" s="460" t="s">
        <v>180</v>
      </c>
      <c r="F123" s="452">
        <v>100</v>
      </c>
      <c r="G123" s="760">
        <v>84</v>
      </c>
      <c r="H123" s="505">
        <v>108000000</v>
      </c>
      <c r="I123" s="452">
        <v>107930000</v>
      </c>
      <c r="J123" s="77">
        <v>70000</v>
      </c>
      <c r="K123" s="522"/>
      <c r="L123" s="522"/>
      <c r="M123" s="172"/>
      <c r="N123" s="172"/>
      <c r="O123" s="173"/>
      <c r="P123" s="441"/>
    </row>
    <row r="124" spans="1:19" s="1" customFormat="1" ht="81" customHeight="1">
      <c r="A124" s="855"/>
      <c r="B124" s="822"/>
      <c r="C124" s="628"/>
      <c r="D124" s="457" t="s">
        <v>431</v>
      </c>
      <c r="E124" s="460" t="s">
        <v>180</v>
      </c>
      <c r="F124" s="452">
        <v>100</v>
      </c>
      <c r="G124" s="760">
        <v>71</v>
      </c>
      <c r="H124" s="505">
        <v>49500000</v>
      </c>
      <c r="I124" s="452">
        <v>49499208</v>
      </c>
      <c r="J124" s="77">
        <v>792</v>
      </c>
      <c r="K124" s="522"/>
      <c r="L124" s="522"/>
      <c r="M124" s="172"/>
      <c r="N124" s="172"/>
      <c r="O124" s="173"/>
      <c r="P124" s="165"/>
    </row>
    <row r="125" spans="1:19" s="551" customFormat="1" ht="69.75" customHeight="1">
      <c r="A125" s="855"/>
      <c r="B125" s="822"/>
      <c r="C125" s="549"/>
      <c r="D125" s="457" t="s">
        <v>432</v>
      </c>
      <c r="E125" s="460" t="s">
        <v>1</v>
      </c>
      <c r="F125" s="452">
        <v>20</v>
      </c>
      <c r="G125" s="760">
        <v>20</v>
      </c>
      <c r="H125" s="505">
        <v>0</v>
      </c>
      <c r="I125" s="452">
        <v>0</v>
      </c>
      <c r="J125" s="77">
        <v>0</v>
      </c>
      <c r="K125" s="550"/>
      <c r="L125" s="550"/>
      <c r="M125" s="419"/>
      <c r="N125" s="419"/>
      <c r="O125" s="419"/>
      <c r="P125" s="419"/>
      <c r="Q125" s="1"/>
      <c r="R125" s="1"/>
      <c r="S125" s="1"/>
    </row>
    <row r="126" spans="1:19" s="551" customFormat="1" ht="106.5" customHeight="1">
      <c r="A126" s="855"/>
      <c r="B126" s="822"/>
      <c r="C126" s="549"/>
      <c r="D126" s="501" t="s">
        <v>433</v>
      </c>
      <c r="E126" s="460" t="s">
        <v>434</v>
      </c>
      <c r="F126" s="452">
        <v>8</v>
      </c>
      <c r="G126" s="760">
        <v>0</v>
      </c>
      <c r="H126" s="505">
        <v>504944894</v>
      </c>
      <c r="I126" s="452">
        <v>0</v>
      </c>
      <c r="J126" s="77">
        <v>504944894</v>
      </c>
      <c r="K126" s="550"/>
      <c r="L126" s="550"/>
      <c r="M126" s="419"/>
      <c r="N126" s="419"/>
      <c r="O126" s="419"/>
      <c r="P126" s="440"/>
      <c r="Q126" s="1"/>
      <c r="R126" s="1"/>
      <c r="S126" s="1"/>
    </row>
    <row r="127" spans="1:19" s="551" customFormat="1" ht="39.75" customHeight="1">
      <c r="A127" s="855"/>
      <c r="B127" s="822"/>
      <c r="C127" s="549"/>
      <c r="D127" s="455" t="s">
        <v>519</v>
      </c>
      <c r="E127" s="460" t="s">
        <v>520</v>
      </c>
      <c r="F127" s="452" t="s">
        <v>523</v>
      </c>
      <c r="G127" s="760" t="s">
        <v>523</v>
      </c>
      <c r="H127" s="505">
        <v>39000000</v>
      </c>
      <c r="I127" s="452">
        <v>27532522</v>
      </c>
      <c r="J127" s="77">
        <v>11467478</v>
      </c>
      <c r="K127" s="550"/>
      <c r="L127" s="550"/>
      <c r="M127" s="419"/>
      <c r="N127" s="419"/>
      <c r="O127" s="419"/>
      <c r="P127" s="419"/>
      <c r="Q127" s="1"/>
      <c r="R127" s="1"/>
      <c r="S127" s="1"/>
    </row>
    <row r="128" spans="1:19" s="1" customFormat="1" ht="18" customHeight="1">
      <c r="A128" s="855"/>
      <c r="B128" s="822"/>
      <c r="C128" s="636"/>
      <c r="D128" s="813" t="s">
        <v>324</v>
      </c>
      <c r="E128" s="814"/>
      <c r="F128" s="814"/>
      <c r="G128" s="815"/>
      <c r="H128" s="529">
        <v>701444894</v>
      </c>
      <c r="J128" s="838">
        <v>516483164</v>
      </c>
      <c r="K128" s="522"/>
      <c r="L128" s="522"/>
      <c r="M128" s="172"/>
      <c r="N128" s="172"/>
      <c r="O128" s="173"/>
      <c r="P128" s="165"/>
    </row>
    <row r="129" spans="1:16" s="1" customFormat="1" ht="18" customHeight="1">
      <c r="A129" s="855"/>
      <c r="B129" s="822"/>
      <c r="C129" s="636"/>
      <c r="D129" s="813" t="s">
        <v>325</v>
      </c>
      <c r="E129" s="814"/>
      <c r="F129" s="814"/>
      <c r="G129" s="814"/>
      <c r="H129" s="815"/>
      <c r="I129" s="552">
        <v>184961730</v>
      </c>
      <c r="J129" s="839"/>
      <c r="K129" s="522"/>
      <c r="L129" s="522"/>
      <c r="M129" s="172"/>
      <c r="N129" s="172"/>
      <c r="O129" s="173"/>
      <c r="P129" s="165"/>
    </row>
    <row r="130" spans="1:16" s="1" customFormat="1" ht="18" customHeight="1">
      <c r="A130" s="855"/>
      <c r="B130" s="822"/>
      <c r="C130" s="636"/>
      <c r="D130" s="813" t="s">
        <v>326</v>
      </c>
      <c r="E130" s="814"/>
      <c r="F130" s="814"/>
      <c r="G130" s="814"/>
      <c r="H130" s="815"/>
      <c r="I130" s="544">
        <v>0.26368675797930891</v>
      </c>
      <c r="J130" s="839"/>
      <c r="K130" s="522"/>
      <c r="L130" s="522"/>
      <c r="M130" s="172"/>
      <c r="N130" s="172"/>
      <c r="O130" s="173"/>
      <c r="P130" s="165"/>
    </row>
    <row r="131" spans="1:16" s="1" customFormat="1" ht="18" customHeight="1">
      <c r="A131" s="855"/>
      <c r="B131" s="822"/>
      <c r="C131" s="636"/>
      <c r="D131" s="813" t="s">
        <v>532</v>
      </c>
      <c r="E131" s="814"/>
      <c r="F131" s="814"/>
      <c r="G131" s="814"/>
      <c r="H131" s="815"/>
      <c r="I131" s="776">
        <v>63.75</v>
      </c>
      <c r="J131" s="839"/>
      <c r="K131" s="522"/>
      <c r="L131" s="522"/>
      <c r="M131" s="172"/>
      <c r="N131" s="172"/>
      <c r="O131" s="173"/>
      <c r="P131" s="165"/>
    </row>
    <row r="132" spans="1:16" s="1" customFormat="1" ht="16.5" customHeight="1">
      <c r="A132" s="855"/>
      <c r="B132" s="819" t="s">
        <v>311</v>
      </c>
      <c r="C132" s="631"/>
      <c r="D132" s="840" t="s">
        <v>312</v>
      </c>
      <c r="E132" s="820" t="s">
        <v>96</v>
      </c>
      <c r="F132" s="820" t="s">
        <v>313</v>
      </c>
      <c r="G132" s="820"/>
      <c r="H132" s="832" t="s">
        <v>314</v>
      </c>
      <c r="I132" s="832"/>
      <c r="J132" s="833"/>
      <c r="K132" s="522"/>
      <c r="L132" s="522"/>
      <c r="M132" s="172"/>
      <c r="N132" s="172"/>
      <c r="O132" s="173"/>
      <c r="P132" s="165"/>
    </row>
    <row r="133" spans="1:16" s="1" customFormat="1" ht="30">
      <c r="A133" s="855"/>
      <c r="B133" s="819"/>
      <c r="C133" s="631"/>
      <c r="D133" s="841"/>
      <c r="E133" s="820"/>
      <c r="F133" s="526" t="s">
        <v>315</v>
      </c>
      <c r="G133" s="777" t="s">
        <v>316</v>
      </c>
      <c r="H133" s="527" t="s">
        <v>317</v>
      </c>
      <c r="I133" s="633" t="s">
        <v>318</v>
      </c>
      <c r="J133" s="634" t="s">
        <v>319</v>
      </c>
      <c r="K133" s="522"/>
      <c r="L133" s="522"/>
      <c r="M133" s="172"/>
      <c r="N133" s="172"/>
      <c r="O133" s="173"/>
      <c r="P133" s="165"/>
    </row>
    <row r="134" spans="1:16" s="1" customFormat="1" ht="40.5" customHeight="1">
      <c r="A134" s="855"/>
      <c r="B134" s="821" t="s">
        <v>549</v>
      </c>
      <c r="C134" s="395"/>
      <c r="D134" s="535" t="s">
        <v>436</v>
      </c>
      <c r="E134" s="460" t="s">
        <v>437</v>
      </c>
      <c r="F134" s="452">
        <v>1</v>
      </c>
      <c r="G134" s="760">
        <v>0.75</v>
      </c>
      <c r="H134" s="505">
        <v>350000000</v>
      </c>
      <c r="I134" s="452">
        <v>349927847</v>
      </c>
      <c r="J134" s="77">
        <v>72153</v>
      </c>
      <c r="K134" s="522"/>
      <c r="L134" s="522"/>
      <c r="M134" s="172"/>
      <c r="N134" s="172"/>
      <c r="O134" s="173"/>
      <c r="P134" s="165"/>
    </row>
    <row r="135" spans="1:16" s="1" customFormat="1" ht="38.25" customHeight="1">
      <c r="A135" s="855"/>
      <c r="B135" s="822"/>
      <c r="C135" s="628"/>
      <c r="D135" s="535" t="s">
        <v>438</v>
      </c>
      <c r="E135" s="460" t="s">
        <v>131</v>
      </c>
      <c r="F135" s="452">
        <v>1</v>
      </c>
      <c r="G135" s="760">
        <v>0.75</v>
      </c>
      <c r="H135" s="505">
        <v>260000000</v>
      </c>
      <c r="I135" s="452">
        <v>260000000</v>
      </c>
      <c r="J135" s="77">
        <v>0</v>
      </c>
      <c r="K135" s="522"/>
      <c r="L135" s="522"/>
      <c r="M135" s="172"/>
      <c r="N135" s="172"/>
      <c r="O135" s="173"/>
      <c r="P135" s="165"/>
    </row>
    <row r="136" spans="1:16" s="1" customFormat="1" ht="57.75" customHeight="1">
      <c r="A136" s="855"/>
      <c r="B136" s="822"/>
      <c r="C136" s="628"/>
      <c r="D136" s="535" t="s">
        <v>439</v>
      </c>
      <c r="E136" s="460" t="s">
        <v>1</v>
      </c>
      <c r="F136" s="452">
        <v>75</v>
      </c>
      <c r="G136" s="760">
        <v>75</v>
      </c>
      <c r="H136" s="505">
        <v>0</v>
      </c>
      <c r="I136" s="452">
        <v>0</v>
      </c>
      <c r="J136" s="77">
        <v>0</v>
      </c>
      <c r="K136" s="522"/>
      <c r="L136" s="522"/>
      <c r="M136" s="172"/>
      <c r="N136" s="172"/>
      <c r="O136" s="173"/>
      <c r="P136" s="165"/>
    </row>
    <row r="137" spans="1:16" s="1" customFormat="1" ht="77.25" customHeight="1">
      <c r="A137" s="855"/>
      <c r="B137" s="822"/>
      <c r="C137" s="636"/>
      <c r="D137" s="535" t="s">
        <v>440</v>
      </c>
      <c r="E137" s="460" t="s">
        <v>441</v>
      </c>
      <c r="F137" s="452">
        <v>38</v>
      </c>
      <c r="G137" s="760">
        <v>31</v>
      </c>
      <c r="H137" s="505">
        <v>361000000</v>
      </c>
      <c r="I137" s="452">
        <v>68468778</v>
      </c>
      <c r="J137" s="77">
        <v>292531222</v>
      </c>
      <c r="K137" s="522"/>
      <c r="L137" s="522"/>
      <c r="M137" s="172"/>
      <c r="N137" s="172"/>
      <c r="O137" s="173"/>
      <c r="P137" s="165"/>
    </row>
    <row r="138" spans="1:16" s="1" customFormat="1" ht="15">
      <c r="A138" s="855"/>
      <c r="B138" s="822"/>
      <c r="C138" s="636"/>
      <c r="D138" s="829" t="s">
        <v>324</v>
      </c>
      <c r="E138" s="830"/>
      <c r="F138" s="830"/>
      <c r="G138" s="831"/>
      <c r="H138" s="552">
        <v>971000000</v>
      </c>
      <c r="I138" s="560"/>
      <c r="J138" s="836">
        <v>292603375</v>
      </c>
      <c r="K138" s="522"/>
      <c r="L138" s="522"/>
      <c r="M138" s="172"/>
      <c r="N138" s="172"/>
      <c r="O138" s="173"/>
      <c r="P138" s="165"/>
    </row>
    <row r="139" spans="1:16" s="1" customFormat="1" ht="18" customHeight="1">
      <c r="A139" s="855"/>
      <c r="B139" s="822"/>
      <c r="C139" s="636"/>
      <c r="D139" s="829" t="s">
        <v>325</v>
      </c>
      <c r="E139" s="830"/>
      <c r="F139" s="830"/>
      <c r="G139" s="830"/>
      <c r="H139" s="831"/>
      <c r="I139" s="529">
        <v>678396625</v>
      </c>
      <c r="J139" s="837"/>
      <c r="K139" s="522"/>
      <c r="L139" s="522"/>
      <c r="M139" s="172"/>
      <c r="N139" s="172"/>
      <c r="O139" s="173"/>
      <c r="P139" s="165"/>
    </row>
    <row r="140" spans="1:16" s="1" customFormat="1" ht="18" customHeight="1">
      <c r="A140" s="855"/>
      <c r="B140" s="822"/>
      <c r="C140" s="636"/>
      <c r="D140" s="813" t="s">
        <v>326</v>
      </c>
      <c r="E140" s="814"/>
      <c r="F140" s="814"/>
      <c r="G140" s="814"/>
      <c r="H140" s="815"/>
      <c r="I140" s="544">
        <v>0.69865769824922763</v>
      </c>
      <c r="J140" s="837"/>
      <c r="K140" s="522"/>
      <c r="L140" s="522"/>
      <c r="M140" s="172"/>
      <c r="N140" s="172"/>
      <c r="O140" s="173"/>
      <c r="P140" s="165"/>
    </row>
    <row r="141" spans="1:16" s="1" customFormat="1" ht="18" customHeight="1">
      <c r="A141" s="855"/>
      <c r="B141" s="822"/>
      <c r="C141" s="636"/>
      <c r="D141" s="829" t="s">
        <v>532</v>
      </c>
      <c r="E141" s="830"/>
      <c r="F141" s="830"/>
      <c r="G141" s="830"/>
      <c r="H141" s="831"/>
      <c r="I141" s="774">
        <v>82.89473684210526</v>
      </c>
      <c r="J141" s="837"/>
      <c r="K141" s="522"/>
      <c r="L141" s="522"/>
      <c r="M141" s="172"/>
      <c r="N141" s="172"/>
      <c r="O141" s="173"/>
      <c r="P141" s="165"/>
    </row>
    <row r="142" spans="1:16" s="1" customFormat="1" ht="26.25" customHeight="1">
      <c r="A142" s="851" t="s">
        <v>310</v>
      </c>
      <c r="B142" s="819" t="s">
        <v>311</v>
      </c>
      <c r="C142" s="631"/>
      <c r="D142" s="553"/>
      <c r="E142" s="820" t="s">
        <v>96</v>
      </c>
      <c r="F142" s="820" t="s">
        <v>313</v>
      </c>
      <c r="G142" s="820"/>
      <c r="H142" s="832" t="s">
        <v>314</v>
      </c>
      <c r="I142" s="832"/>
      <c r="J142" s="833"/>
      <c r="K142" s="522"/>
      <c r="L142" s="522"/>
      <c r="M142" s="172"/>
      <c r="N142" s="172"/>
      <c r="O142" s="173"/>
      <c r="P142" s="165"/>
    </row>
    <row r="143" spans="1:16" s="1" customFormat="1" ht="47.25" customHeight="1">
      <c r="A143" s="851"/>
      <c r="B143" s="819"/>
      <c r="C143" s="631"/>
      <c r="D143" s="629" t="s">
        <v>547</v>
      </c>
      <c r="E143" s="820"/>
      <c r="F143" s="526" t="s">
        <v>315</v>
      </c>
      <c r="G143" s="777" t="s">
        <v>316</v>
      </c>
      <c r="H143" s="527" t="s">
        <v>317</v>
      </c>
      <c r="I143" s="633" t="s">
        <v>318</v>
      </c>
      <c r="J143" s="634" t="s">
        <v>319</v>
      </c>
      <c r="K143" s="522"/>
      <c r="L143" s="522"/>
      <c r="M143" s="172"/>
      <c r="N143" s="172"/>
      <c r="O143" s="173"/>
      <c r="P143" s="165"/>
    </row>
    <row r="144" spans="1:16" s="1" customFormat="1" ht="38.25" customHeight="1">
      <c r="A144" s="873" t="s">
        <v>478</v>
      </c>
      <c r="B144" s="821" t="s">
        <v>479</v>
      </c>
      <c r="C144" s="628"/>
      <c r="D144" s="535" t="s">
        <v>443</v>
      </c>
      <c r="E144" s="460" t="s">
        <v>516</v>
      </c>
      <c r="F144" s="452">
        <v>1</v>
      </c>
      <c r="G144" s="760">
        <v>0.9</v>
      </c>
      <c r="H144" s="505">
        <v>132280568</v>
      </c>
      <c r="I144" s="505">
        <v>111466188</v>
      </c>
      <c r="J144" s="77">
        <v>20814380</v>
      </c>
      <c r="K144" s="522"/>
      <c r="L144" s="522"/>
      <c r="M144" s="172">
        <v>70091</v>
      </c>
      <c r="N144" s="172"/>
      <c r="O144" s="173">
        <v>413662</v>
      </c>
      <c r="P144" s="165"/>
    </row>
    <row r="145" spans="1:18" s="1" customFormat="1" ht="38.25" customHeight="1">
      <c r="A145" s="855"/>
      <c r="B145" s="822"/>
      <c r="C145" s="628"/>
      <c r="D145" s="535" t="s">
        <v>444</v>
      </c>
      <c r="E145" s="460" t="s">
        <v>1</v>
      </c>
      <c r="F145" s="452">
        <v>75</v>
      </c>
      <c r="G145" s="760">
        <v>64</v>
      </c>
      <c r="H145" s="505">
        <v>1022806077</v>
      </c>
      <c r="I145" s="505">
        <v>790155114</v>
      </c>
      <c r="J145" s="77">
        <v>232650963</v>
      </c>
      <c r="K145" s="522"/>
      <c r="L145" s="522"/>
      <c r="M145" s="172"/>
      <c r="N145" s="172"/>
      <c r="O145" s="173"/>
      <c r="P145" s="165"/>
    </row>
    <row r="146" spans="1:18" s="1" customFormat="1" ht="40.5" customHeight="1">
      <c r="A146" s="855"/>
      <c r="B146" s="822"/>
      <c r="C146" s="628"/>
      <c r="D146" s="535" t="s">
        <v>550</v>
      </c>
      <c r="E146" s="460" t="s">
        <v>179</v>
      </c>
      <c r="F146" s="452">
        <v>1</v>
      </c>
      <c r="G146" s="760">
        <v>0.9</v>
      </c>
      <c r="H146" s="505">
        <v>188612329</v>
      </c>
      <c r="I146" s="505">
        <v>26421264</v>
      </c>
      <c r="J146" s="77">
        <v>162191065</v>
      </c>
      <c r="K146" s="522"/>
      <c r="L146" s="522"/>
      <c r="M146" s="172"/>
      <c r="N146" s="172"/>
      <c r="O146" s="173"/>
      <c r="P146" s="165"/>
    </row>
    <row r="147" spans="1:18" s="1" customFormat="1" ht="61.5" customHeight="1">
      <c r="A147" s="855"/>
      <c r="B147" s="822"/>
      <c r="C147" s="628"/>
      <c r="D147" s="535" t="s">
        <v>447</v>
      </c>
      <c r="E147" s="460" t="s">
        <v>448</v>
      </c>
      <c r="F147" s="452">
        <v>1</v>
      </c>
      <c r="G147" s="760">
        <v>0.5</v>
      </c>
      <c r="H147" s="505">
        <v>133179136</v>
      </c>
      <c r="I147" s="505">
        <v>133118930</v>
      </c>
      <c r="J147" s="77">
        <v>60206</v>
      </c>
      <c r="K147" s="522"/>
      <c r="L147" s="522"/>
      <c r="M147" s="172"/>
      <c r="N147" s="172"/>
      <c r="O147" s="173"/>
      <c r="P147" s="165"/>
    </row>
    <row r="148" spans="1:18" s="1" customFormat="1" ht="45" customHeight="1">
      <c r="A148" s="855"/>
      <c r="B148" s="822"/>
      <c r="C148" s="628"/>
      <c r="D148" s="535" t="s">
        <v>449</v>
      </c>
      <c r="E148" s="460" t="s">
        <v>498</v>
      </c>
      <c r="F148" s="452">
        <v>1</v>
      </c>
      <c r="G148" s="760">
        <v>0.5</v>
      </c>
      <c r="H148" s="505">
        <v>72975933.569999993</v>
      </c>
      <c r="I148" s="505">
        <v>0</v>
      </c>
      <c r="J148" s="77">
        <v>72975933.569999993</v>
      </c>
      <c r="K148" s="522"/>
      <c r="L148" s="522"/>
      <c r="M148" s="172"/>
      <c r="N148" s="172"/>
      <c r="O148" s="173"/>
      <c r="P148" s="165"/>
    </row>
    <row r="149" spans="1:18" s="1" customFormat="1" ht="25.5" customHeight="1">
      <c r="A149" s="855"/>
      <c r="B149" s="822"/>
      <c r="C149" s="628"/>
      <c r="D149" s="535" t="s">
        <v>450</v>
      </c>
      <c r="E149" s="460" t="s">
        <v>192</v>
      </c>
      <c r="F149" s="452">
        <v>1</v>
      </c>
      <c r="G149" s="760">
        <v>0.4</v>
      </c>
      <c r="H149" s="649">
        <v>0</v>
      </c>
      <c r="I149" s="649">
        <v>0</v>
      </c>
      <c r="J149" s="77">
        <v>0</v>
      </c>
      <c r="K149" s="522"/>
      <c r="L149" s="522"/>
      <c r="M149" s="172"/>
      <c r="N149" s="172"/>
      <c r="O149" s="173"/>
      <c r="P149" s="165"/>
    </row>
    <row r="150" spans="1:18" s="1" customFormat="1" ht="35.25" customHeight="1">
      <c r="A150" s="855"/>
      <c r="B150" s="822"/>
      <c r="C150" s="628"/>
      <c r="D150" s="531" t="s">
        <v>519</v>
      </c>
      <c r="E150" s="460" t="s">
        <v>520</v>
      </c>
      <c r="F150" s="452" t="s">
        <v>523</v>
      </c>
      <c r="G150" s="760" t="s">
        <v>523</v>
      </c>
      <c r="H150" s="505">
        <v>19094341</v>
      </c>
      <c r="I150" s="505">
        <v>3030341</v>
      </c>
      <c r="J150" s="77">
        <v>16064000</v>
      </c>
      <c r="K150" s="522"/>
      <c r="L150" s="522"/>
      <c r="M150" s="172"/>
      <c r="N150" s="172"/>
      <c r="O150" s="173"/>
      <c r="P150" s="165"/>
    </row>
    <row r="151" spans="1:18" s="1" customFormat="1" ht="15">
      <c r="A151" s="855"/>
      <c r="B151" s="822"/>
      <c r="C151" s="636"/>
      <c r="D151" s="813" t="s">
        <v>324</v>
      </c>
      <c r="E151" s="814"/>
      <c r="F151" s="814"/>
      <c r="G151" s="815"/>
      <c r="H151" s="529">
        <v>1568948384.5699999</v>
      </c>
      <c r="I151" s="505"/>
      <c r="J151" s="838">
        <v>504756547.56999993</v>
      </c>
      <c r="K151" s="554">
        <v>21</v>
      </c>
      <c r="L151" s="522"/>
      <c r="M151" s="172"/>
      <c r="N151" s="172"/>
      <c r="O151" s="173"/>
      <c r="P151" s="165"/>
    </row>
    <row r="152" spans="1:18" s="182" customFormat="1" ht="19.5" customHeight="1">
      <c r="A152" s="855"/>
      <c r="B152" s="822"/>
      <c r="C152" s="636"/>
      <c r="D152" s="813" t="s">
        <v>325</v>
      </c>
      <c r="E152" s="814"/>
      <c r="F152" s="814"/>
      <c r="G152" s="814"/>
      <c r="H152" s="815"/>
      <c r="I152" s="529">
        <v>1064191837</v>
      </c>
      <c r="J152" s="839"/>
      <c r="K152" s="174">
        <v>8.7142857142857135</v>
      </c>
      <c r="L152" s="174"/>
      <c r="M152" s="175">
        <v>70091</v>
      </c>
      <c r="N152" s="175"/>
      <c r="O152" s="175">
        <v>413662</v>
      </c>
      <c r="P152" s="38"/>
    </row>
    <row r="153" spans="1:18" s="182" customFormat="1" ht="19.5" customHeight="1">
      <c r="A153" s="855"/>
      <c r="B153" s="822"/>
      <c r="C153" s="636"/>
      <c r="D153" s="813" t="s">
        <v>326</v>
      </c>
      <c r="E153" s="814"/>
      <c r="F153" s="814"/>
      <c r="G153" s="814"/>
      <c r="H153" s="815"/>
      <c r="I153" s="543">
        <v>0.6782835225593874</v>
      </c>
      <c r="J153" s="839"/>
      <c r="K153" s="174"/>
      <c r="L153" s="174"/>
      <c r="M153" s="175"/>
      <c r="N153" s="175"/>
      <c r="O153" s="175"/>
      <c r="P153" s="38"/>
    </row>
    <row r="154" spans="1:18" s="182" customFormat="1" ht="19.5" customHeight="1">
      <c r="A154" s="855"/>
      <c r="B154" s="822"/>
      <c r="C154" s="636"/>
      <c r="D154" s="813" t="s">
        <v>589</v>
      </c>
      <c r="E154" s="814"/>
      <c r="F154" s="814"/>
      <c r="G154" s="814"/>
      <c r="H154" s="815"/>
      <c r="I154" s="660">
        <v>67.555555555555557</v>
      </c>
      <c r="J154" s="839"/>
      <c r="K154" s="174"/>
      <c r="L154" s="174"/>
      <c r="M154" s="175"/>
      <c r="N154" s="175"/>
      <c r="O154" s="175"/>
      <c r="P154" s="38"/>
    </row>
    <row r="155" spans="1:18" s="182" customFormat="1" ht="37.5" customHeight="1">
      <c r="A155" s="855"/>
      <c r="B155" s="819" t="s">
        <v>311</v>
      </c>
      <c r="C155" s="631"/>
      <c r="D155" s="631"/>
      <c r="E155" s="820" t="s">
        <v>96</v>
      </c>
      <c r="F155" s="820" t="s">
        <v>313</v>
      </c>
      <c r="G155" s="820"/>
      <c r="H155" s="832" t="s">
        <v>314</v>
      </c>
      <c r="I155" s="832"/>
      <c r="J155" s="833"/>
      <c r="K155" s="174"/>
      <c r="L155" s="174"/>
      <c r="M155" s="175"/>
      <c r="N155" s="175"/>
      <c r="O155" s="175"/>
      <c r="P155" s="38"/>
    </row>
    <row r="156" spans="1:18" s="182" customFormat="1" ht="46.9" customHeight="1">
      <c r="A156" s="855"/>
      <c r="B156" s="819"/>
      <c r="C156" s="631"/>
      <c r="D156" s="629" t="s">
        <v>547</v>
      </c>
      <c r="E156" s="820"/>
      <c r="F156" s="526" t="s">
        <v>315</v>
      </c>
      <c r="G156" s="777" t="s">
        <v>316</v>
      </c>
      <c r="H156" s="527" t="s">
        <v>317</v>
      </c>
      <c r="I156" s="633" t="s">
        <v>318</v>
      </c>
      <c r="J156" s="634" t="s">
        <v>319</v>
      </c>
      <c r="K156" s="174"/>
      <c r="L156" s="174"/>
      <c r="M156" s="175"/>
      <c r="N156" s="175"/>
      <c r="O156" s="175"/>
      <c r="P156" s="38"/>
    </row>
    <row r="157" spans="1:18" s="182" customFormat="1" ht="36.75" customHeight="1">
      <c r="A157" s="855"/>
      <c r="B157" s="821" t="s">
        <v>536</v>
      </c>
      <c r="C157" s="395"/>
      <c r="D157" s="499" t="s">
        <v>452</v>
      </c>
      <c r="E157" s="460" t="s">
        <v>1</v>
      </c>
      <c r="F157" s="452">
        <v>75</v>
      </c>
      <c r="G157" s="781">
        <v>56</v>
      </c>
      <c r="H157" s="532">
        <v>0</v>
      </c>
      <c r="I157" s="532">
        <v>0</v>
      </c>
      <c r="J157" s="77">
        <v>0</v>
      </c>
      <c r="K157" s="174"/>
      <c r="L157" s="174"/>
      <c r="M157" s="175"/>
      <c r="N157" s="175"/>
      <c r="O157" s="175"/>
      <c r="P157" s="38"/>
      <c r="Q157" s="182">
        <v>74.666666666666671</v>
      </c>
      <c r="R157" s="182">
        <v>49.5</v>
      </c>
    </row>
    <row r="158" spans="1:18" s="182" customFormat="1" ht="15">
      <c r="A158" s="855"/>
      <c r="B158" s="822"/>
      <c r="C158" s="632"/>
      <c r="D158" s="538" t="s">
        <v>453</v>
      </c>
      <c r="E158" s="460" t="s">
        <v>499</v>
      </c>
      <c r="F158" s="452">
        <v>1</v>
      </c>
      <c r="G158" s="783">
        <v>0.75</v>
      </c>
      <c r="H158" s="532">
        <v>829495693</v>
      </c>
      <c r="I158" s="532">
        <v>305854127.99830002</v>
      </c>
      <c r="J158" s="77">
        <v>523641565.00169998</v>
      </c>
      <c r="K158" s="174"/>
      <c r="L158" s="174"/>
      <c r="M158" s="175"/>
      <c r="N158" s="175"/>
      <c r="O158" s="175"/>
      <c r="P158" s="38"/>
      <c r="Q158" s="182">
        <v>75</v>
      </c>
      <c r="R158" s="182">
        <v>37.5</v>
      </c>
    </row>
    <row r="159" spans="1:18" s="182" customFormat="1" ht="15">
      <c r="A159" s="855"/>
      <c r="B159" s="822"/>
      <c r="C159" s="632"/>
      <c r="D159" s="496" t="s">
        <v>454</v>
      </c>
      <c r="E159" s="460" t="s">
        <v>179</v>
      </c>
      <c r="F159" s="452">
        <v>1</v>
      </c>
      <c r="G159" s="783">
        <v>0.74</v>
      </c>
      <c r="H159" s="532">
        <v>189315830</v>
      </c>
      <c r="I159" s="532">
        <v>89315830</v>
      </c>
      <c r="J159" s="77">
        <v>100000000</v>
      </c>
      <c r="K159" s="174"/>
      <c r="L159" s="174"/>
      <c r="M159" s="183"/>
      <c r="N159" s="175"/>
      <c r="O159" s="175"/>
      <c r="P159" s="38"/>
    </row>
    <row r="160" spans="1:18" s="182" customFormat="1" ht="28.5">
      <c r="A160" s="855"/>
      <c r="B160" s="822"/>
      <c r="C160" s="632"/>
      <c r="D160" s="496" t="s">
        <v>456</v>
      </c>
      <c r="E160" s="460" t="s">
        <v>500</v>
      </c>
      <c r="F160" s="452">
        <v>1</v>
      </c>
      <c r="G160" s="783">
        <v>0.55000000000000004</v>
      </c>
      <c r="H160" s="532">
        <v>683497521</v>
      </c>
      <c r="I160" s="532">
        <v>64752255</v>
      </c>
      <c r="J160" s="77">
        <v>618745266</v>
      </c>
      <c r="K160" s="174"/>
      <c r="L160" s="174"/>
      <c r="M160" s="183"/>
      <c r="N160" s="175"/>
      <c r="O160" s="175"/>
      <c r="P160" s="38"/>
    </row>
    <row r="161" spans="1:18" s="182" customFormat="1" ht="43.5" thickBot="1">
      <c r="A161" s="855"/>
      <c r="B161" s="822"/>
      <c r="C161" s="632"/>
      <c r="D161" s="555" t="s">
        <v>457</v>
      </c>
      <c r="E161" s="460" t="s">
        <v>192</v>
      </c>
      <c r="F161" s="452">
        <v>1</v>
      </c>
      <c r="G161" s="783">
        <v>0.75</v>
      </c>
      <c r="H161" s="532">
        <v>165480148</v>
      </c>
      <c r="I161" s="532">
        <v>165480148</v>
      </c>
      <c r="J161" s="77">
        <v>0</v>
      </c>
      <c r="K161" s="174"/>
      <c r="L161" s="174"/>
      <c r="M161" s="183"/>
      <c r="N161" s="175"/>
      <c r="O161" s="175"/>
      <c r="P161" s="38"/>
    </row>
    <row r="162" spans="1:18" s="182" customFormat="1" ht="66" customHeight="1">
      <c r="A162" s="855"/>
      <c r="B162" s="822"/>
      <c r="C162" s="632"/>
      <c r="D162" s="531" t="s">
        <v>519</v>
      </c>
      <c r="E162" s="460" t="s">
        <v>520</v>
      </c>
      <c r="F162" s="452" t="s">
        <v>523</v>
      </c>
      <c r="G162" s="781" t="s">
        <v>523</v>
      </c>
      <c r="H162" s="532">
        <v>54527657</v>
      </c>
      <c r="I162" s="532">
        <v>54527657</v>
      </c>
      <c r="J162" s="77">
        <v>0</v>
      </c>
      <c r="K162" s="174"/>
      <c r="L162" s="174"/>
      <c r="M162" s="183"/>
      <c r="N162" s="175"/>
      <c r="O162" s="175"/>
      <c r="P162" s="38"/>
    </row>
    <row r="163" spans="1:18" s="182" customFormat="1" ht="15">
      <c r="A163" s="855"/>
      <c r="B163" s="822"/>
      <c r="C163" s="632"/>
      <c r="D163" s="813" t="s">
        <v>324</v>
      </c>
      <c r="E163" s="814"/>
      <c r="F163" s="814"/>
      <c r="G163" s="815"/>
      <c r="H163" s="529">
        <v>1922316849</v>
      </c>
      <c r="J163" s="605">
        <v>1242386831.0016999</v>
      </c>
      <c r="K163" s="184"/>
      <c r="L163" s="174"/>
      <c r="M163" s="174"/>
      <c r="N163" s="175"/>
      <c r="O163" s="175"/>
      <c r="P163" s="439"/>
    </row>
    <row r="164" spans="1:18" s="182" customFormat="1" ht="18" customHeight="1">
      <c r="A164" s="855"/>
      <c r="B164" s="822"/>
      <c r="C164" s="640"/>
      <c r="D164" s="813" t="s">
        <v>325</v>
      </c>
      <c r="E164" s="814"/>
      <c r="F164" s="814"/>
      <c r="G164" s="814"/>
      <c r="H164" s="815"/>
      <c r="I164" s="529">
        <v>679930017.99830008</v>
      </c>
      <c r="J164" s="606"/>
      <c r="K164" s="184"/>
      <c r="L164" s="174"/>
      <c r="M164" s="174"/>
      <c r="N164" s="175"/>
      <c r="O164" s="175"/>
      <c r="P164" s="439"/>
      <c r="R164" s="174"/>
    </row>
    <row r="165" spans="1:18" s="182" customFormat="1" ht="18" customHeight="1" thickBot="1">
      <c r="A165" s="855"/>
      <c r="B165" s="822"/>
      <c r="C165" s="632"/>
      <c r="D165" s="876" t="s">
        <v>551</v>
      </c>
      <c r="E165" s="877"/>
      <c r="F165" s="877"/>
      <c r="G165" s="877"/>
      <c r="H165" s="878"/>
      <c r="I165" s="504">
        <v>0.35370340657004773</v>
      </c>
      <c r="J165" s="606"/>
      <c r="K165" s="181"/>
      <c r="L165" s="174"/>
      <c r="M165" s="174"/>
      <c r="N165" s="175"/>
      <c r="O165" s="175"/>
      <c r="P165" s="439"/>
      <c r="R165" s="174"/>
    </row>
    <row r="166" spans="1:18" s="182" customFormat="1" ht="18" customHeight="1" thickBot="1">
      <c r="A166" s="855"/>
      <c r="B166" s="822"/>
      <c r="C166" s="632"/>
      <c r="D166" s="813" t="s">
        <v>532</v>
      </c>
      <c r="E166" s="814"/>
      <c r="F166" s="814"/>
      <c r="G166" s="814"/>
      <c r="H166" s="815"/>
      <c r="I166" s="602">
        <v>0.70733333333333337</v>
      </c>
      <c r="J166" s="606"/>
      <c r="K166" s="181"/>
      <c r="L166" s="174"/>
      <c r="M166" s="174"/>
      <c r="N166" s="175"/>
      <c r="O166" s="175"/>
      <c r="P166" s="439"/>
      <c r="R166" s="174"/>
    </row>
    <row r="167" spans="1:18" ht="18" customHeight="1">
      <c r="A167" s="826" t="s">
        <v>590</v>
      </c>
      <c r="B167" s="827"/>
      <c r="C167" s="827"/>
      <c r="D167" s="827"/>
      <c r="E167" s="827"/>
      <c r="F167" s="827"/>
      <c r="G167" s="827"/>
      <c r="H167" s="828"/>
      <c r="I167" s="556">
        <v>32780226894.156578</v>
      </c>
      <c r="J167" s="607">
        <v>18100130797.25428</v>
      </c>
    </row>
    <row r="168" spans="1:18" ht="18" customHeight="1">
      <c r="A168" s="816" t="s">
        <v>591</v>
      </c>
      <c r="B168" s="817"/>
      <c r="C168" s="817"/>
      <c r="D168" s="817"/>
      <c r="E168" s="817"/>
      <c r="F168" s="817"/>
      <c r="G168" s="817"/>
      <c r="H168" s="818"/>
      <c r="I168" s="557">
        <v>14680096096.9023</v>
      </c>
      <c r="J168" s="834"/>
    </row>
    <row r="169" spans="1:18" ht="18" customHeight="1" thickBot="1">
      <c r="A169" s="823" t="s">
        <v>592</v>
      </c>
      <c r="B169" s="824"/>
      <c r="C169" s="824"/>
      <c r="D169" s="824"/>
      <c r="E169" s="824"/>
      <c r="F169" s="824"/>
      <c r="G169" s="824"/>
      <c r="H169" s="825"/>
      <c r="I169" s="656">
        <v>0.44783387693753829</v>
      </c>
      <c r="J169" s="835"/>
    </row>
    <row r="170" spans="1:18" ht="18" customHeight="1">
      <c r="A170" s="816" t="s">
        <v>533</v>
      </c>
      <c r="B170" s="817"/>
      <c r="C170" s="817"/>
      <c r="D170" s="817"/>
      <c r="E170" s="817"/>
      <c r="F170" s="817"/>
      <c r="G170" s="817"/>
      <c r="H170" s="818"/>
      <c r="I170" s="657">
        <v>0.59369377437558224</v>
      </c>
      <c r="J170" s="835"/>
    </row>
    <row r="171" spans="1:18">
      <c r="D171" s="511"/>
    </row>
    <row r="172" spans="1:18">
      <c r="D172" s="511"/>
    </row>
    <row r="173" spans="1:18" ht="15">
      <c r="D173" s="558"/>
    </row>
    <row r="174" spans="1:18">
      <c r="D174" s="511"/>
    </row>
    <row r="175" spans="1:18">
      <c r="D175" s="559"/>
    </row>
    <row r="176" spans="1:18">
      <c r="D176" s="559"/>
    </row>
  </sheetData>
  <mergeCells count="152">
    <mergeCell ref="A49:A76"/>
    <mergeCell ref="J59:J62"/>
    <mergeCell ref="D151:G151"/>
    <mergeCell ref="A123:A141"/>
    <mergeCell ref="D138:G138"/>
    <mergeCell ref="D139:H139"/>
    <mergeCell ref="B157:B166"/>
    <mergeCell ref="E155:E156"/>
    <mergeCell ref="A142:A143"/>
    <mergeCell ref="B144:B154"/>
    <mergeCell ref="D131:H131"/>
    <mergeCell ref="B123:B131"/>
    <mergeCell ref="D152:H152"/>
    <mergeCell ref="A121:A122"/>
    <mergeCell ref="D140:H140"/>
    <mergeCell ref="D163:G163"/>
    <mergeCell ref="D164:H164"/>
    <mergeCell ref="D165:H165"/>
    <mergeCell ref="A99:A100"/>
    <mergeCell ref="B99:B100"/>
    <mergeCell ref="D99:D100"/>
    <mergeCell ref="A101:A120"/>
    <mergeCell ref="A144:A166"/>
    <mergeCell ref="D120:H120"/>
    <mergeCell ref="A1:I3"/>
    <mergeCell ref="B4:J4"/>
    <mergeCell ref="A5:B5"/>
    <mergeCell ref="D5:E5"/>
    <mergeCell ref="H5:J5"/>
    <mergeCell ref="B77:B78"/>
    <mergeCell ref="D77:D78"/>
    <mergeCell ref="E77:E78"/>
    <mergeCell ref="F77:G77"/>
    <mergeCell ref="F23:G23"/>
    <mergeCell ref="D44:H44"/>
    <mergeCell ref="D45:H45"/>
    <mergeCell ref="D76:H76"/>
    <mergeCell ref="D59:G59"/>
    <mergeCell ref="H23:J23"/>
    <mergeCell ref="B25:B38"/>
    <mergeCell ref="D35:G35"/>
    <mergeCell ref="J35:J38"/>
    <mergeCell ref="D36:H36"/>
    <mergeCell ref="D38:H38"/>
    <mergeCell ref="D46:H46"/>
    <mergeCell ref="B49:B62"/>
    <mergeCell ref="D60:H60"/>
    <mergeCell ref="D61:H61"/>
    <mergeCell ref="B6:J6"/>
    <mergeCell ref="E7:E8"/>
    <mergeCell ref="F7:G7"/>
    <mergeCell ref="H7:J7"/>
    <mergeCell ref="A7:A8"/>
    <mergeCell ref="B7:B8"/>
    <mergeCell ref="D88:H88"/>
    <mergeCell ref="B90:B91"/>
    <mergeCell ref="E90:E91"/>
    <mergeCell ref="B79:B89"/>
    <mergeCell ref="D86:G86"/>
    <mergeCell ref="A79:A98"/>
    <mergeCell ref="D90:D91"/>
    <mergeCell ref="B63:B64"/>
    <mergeCell ref="D63:D64"/>
    <mergeCell ref="E63:E64"/>
    <mergeCell ref="F63:G63"/>
    <mergeCell ref="D62:H62"/>
    <mergeCell ref="A77:A78"/>
    <mergeCell ref="H77:J77"/>
    <mergeCell ref="H63:J63"/>
    <mergeCell ref="B65:B76"/>
    <mergeCell ref="D73:G73"/>
    <mergeCell ref="J73:J76"/>
    <mergeCell ref="D19:G19"/>
    <mergeCell ref="J19:J21"/>
    <mergeCell ref="D20:H20"/>
    <mergeCell ref="D21:H21"/>
    <mergeCell ref="D7:D8"/>
    <mergeCell ref="A9:A46"/>
    <mergeCell ref="B9:B21"/>
    <mergeCell ref="H39:J39"/>
    <mergeCell ref="D43:G43"/>
    <mergeCell ref="J43:J46"/>
    <mergeCell ref="D22:H22"/>
    <mergeCell ref="D23:D24"/>
    <mergeCell ref="E23:E24"/>
    <mergeCell ref="A47:A48"/>
    <mergeCell ref="B47:B48"/>
    <mergeCell ref="D47:D48"/>
    <mergeCell ref="E47:E48"/>
    <mergeCell ref="F47:G47"/>
    <mergeCell ref="B39:B40"/>
    <mergeCell ref="D39:D40"/>
    <mergeCell ref="E39:E40"/>
    <mergeCell ref="F39:G39"/>
    <mergeCell ref="B41:B46"/>
    <mergeCell ref="B121:B122"/>
    <mergeCell ref="H121:J121"/>
    <mergeCell ref="D121:D122"/>
    <mergeCell ref="J117:J120"/>
    <mergeCell ref="B101:B120"/>
    <mergeCell ref="F121:G121"/>
    <mergeCell ref="E121:E122"/>
    <mergeCell ref="B23:B24"/>
    <mergeCell ref="D37:H37"/>
    <mergeCell ref="B92:B98"/>
    <mergeCell ref="D95:G95"/>
    <mergeCell ref="J95:J98"/>
    <mergeCell ref="D96:H96"/>
    <mergeCell ref="D97:H97"/>
    <mergeCell ref="H47:J47"/>
    <mergeCell ref="J86:J89"/>
    <mergeCell ref="D87:H87"/>
    <mergeCell ref="D118:H118"/>
    <mergeCell ref="D74:H74"/>
    <mergeCell ref="D75:H75"/>
    <mergeCell ref="D119:H119"/>
    <mergeCell ref="F90:G90"/>
    <mergeCell ref="H90:J90"/>
    <mergeCell ref="D89:H89"/>
    <mergeCell ref="D98:H98"/>
    <mergeCell ref="J138:J141"/>
    <mergeCell ref="E99:E100"/>
    <mergeCell ref="F99:G99"/>
    <mergeCell ref="H99:J99"/>
    <mergeCell ref="J151:J154"/>
    <mergeCell ref="H132:J132"/>
    <mergeCell ref="H142:J142"/>
    <mergeCell ref="E132:E133"/>
    <mergeCell ref="F132:G132"/>
    <mergeCell ref="D153:H153"/>
    <mergeCell ref="D132:D133"/>
    <mergeCell ref="E142:E143"/>
    <mergeCell ref="F142:G142"/>
    <mergeCell ref="J128:J131"/>
    <mergeCell ref="D117:G117"/>
    <mergeCell ref="D128:G128"/>
    <mergeCell ref="D129:H129"/>
    <mergeCell ref="D130:H130"/>
    <mergeCell ref="D166:H166"/>
    <mergeCell ref="A170:H170"/>
    <mergeCell ref="B132:B133"/>
    <mergeCell ref="B155:B156"/>
    <mergeCell ref="F155:G155"/>
    <mergeCell ref="B134:B141"/>
    <mergeCell ref="A169:H169"/>
    <mergeCell ref="A167:H167"/>
    <mergeCell ref="A168:H168"/>
    <mergeCell ref="B142:B143"/>
    <mergeCell ref="D141:H141"/>
    <mergeCell ref="D154:H154"/>
    <mergeCell ref="H155:J155"/>
    <mergeCell ref="J168:J170"/>
  </mergeCells>
  <pageMargins left="0.19685039370078741" right="0.19685039370078741" top="0.74803149606299213" bottom="0.74803149606299213" header="0.31496062992125984" footer="0.31496062992125984"/>
  <pageSetup scale="47" fitToWidth="0" orientation="landscape" r:id="rId1"/>
  <headerFooter alignWithMargins="0"/>
  <rowBreaks count="6" manualBreakCount="6">
    <brk id="22" max="16383" man="1"/>
    <brk id="46" max="16" man="1"/>
    <brk id="76" max="16383" man="1"/>
    <brk id="98" max="16383" man="1"/>
    <brk id="120" max="16383" man="1"/>
    <brk id="141"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election activeCell="E7" sqref="E7"/>
    </sheetView>
  </sheetViews>
  <sheetFormatPr baseColWidth="10" defaultRowHeight="12.75"/>
  <cols>
    <col min="1" max="1" width="9.140625" style="666" customWidth="1"/>
    <col min="2" max="2" width="49" style="666" customWidth="1"/>
    <col min="3" max="4" width="20.5703125" style="666" customWidth="1"/>
    <col min="5" max="5" width="11.7109375" style="666" bestFit="1" customWidth="1"/>
    <col min="6" max="256" width="11.42578125" style="666"/>
    <col min="257" max="257" width="9.140625" style="666" customWidth="1"/>
    <col min="258" max="258" width="49" style="666" customWidth="1"/>
    <col min="259" max="260" width="20.5703125" style="666" customWidth="1"/>
    <col min="261" max="512" width="11.42578125" style="666"/>
    <col min="513" max="513" width="9.140625" style="666" customWidth="1"/>
    <col min="514" max="514" width="49" style="666" customWidth="1"/>
    <col min="515" max="516" width="20.5703125" style="666" customWidth="1"/>
    <col min="517" max="768" width="11.42578125" style="666"/>
    <col min="769" max="769" width="9.140625" style="666" customWidth="1"/>
    <col min="770" max="770" width="49" style="666" customWidth="1"/>
    <col min="771" max="772" width="20.5703125" style="666" customWidth="1"/>
    <col min="773" max="1024" width="11.42578125" style="666"/>
    <col min="1025" max="1025" width="9.140625" style="666" customWidth="1"/>
    <col min="1026" max="1026" width="49" style="666" customWidth="1"/>
    <col min="1027" max="1028" width="20.5703125" style="666" customWidth="1"/>
    <col min="1029" max="1280" width="11.42578125" style="666"/>
    <col min="1281" max="1281" width="9.140625" style="666" customWidth="1"/>
    <col min="1282" max="1282" width="49" style="666" customWidth="1"/>
    <col min="1283" max="1284" width="20.5703125" style="666" customWidth="1"/>
    <col min="1285" max="1536" width="11.42578125" style="666"/>
    <col min="1537" max="1537" width="9.140625" style="666" customWidth="1"/>
    <col min="1538" max="1538" width="49" style="666" customWidth="1"/>
    <col min="1539" max="1540" width="20.5703125" style="666" customWidth="1"/>
    <col min="1541" max="1792" width="11.42578125" style="666"/>
    <col min="1793" max="1793" width="9.140625" style="666" customWidth="1"/>
    <col min="1794" max="1794" width="49" style="666" customWidth="1"/>
    <col min="1795" max="1796" width="20.5703125" style="666" customWidth="1"/>
    <col min="1797" max="2048" width="11.42578125" style="666"/>
    <col min="2049" max="2049" width="9.140625" style="666" customWidth="1"/>
    <col min="2050" max="2050" width="49" style="666" customWidth="1"/>
    <col min="2051" max="2052" width="20.5703125" style="666" customWidth="1"/>
    <col min="2053" max="2304" width="11.42578125" style="666"/>
    <col min="2305" max="2305" width="9.140625" style="666" customWidth="1"/>
    <col min="2306" max="2306" width="49" style="666" customWidth="1"/>
    <col min="2307" max="2308" width="20.5703125" style="666" customWidth="1"/>
    <col min="2309" max="2560" width="11.42578125" style="666"/>
    <col min="2561" max="2561" width="9.140625" style="666" customWidth="1"/>
    <col min="2562" max="2562" width="49" style="666" customWidth="1"/>
    <col min="2563" max="2564" width="20.5703125" style="666" customWidth="1"/>
    <col min="2565" max="2816" width="11.42578125" style="666"/>
    <col min="2817" max="2817" width="9.140625" style="666" customWidth="1"/>
    <col min="2818" max="2818" width="49" style="666" customWidth="1"/>
    <col min="2819" max="2820" width="20.5703125" style="666" customWidth="1"/>
    <col min="2821" max="3072" width="11.42578125" style="666"/>
    <col min="3073" max="3073" width="9.140625" style="666" customWidth="1"/>
    <col min="3074" max="3074" width="49" style="666" customWidth="1"/>
    <col min="3075" max="3076" width="20.5703125" style="666" customWidth="1"/>
    <col min="3077" max="3328" width="11.42578125" style="666"/>
    <col min="3329" max="3329" width="9.140625" style="666" customWidth="1"/>
    <col min="3330" max="3330" width="49" style="666" customWidth="1"/>
    <col min="3331" max="3332" width="20.5703125" style="666" customWidth="1"/>
    <col min="3333" max="3584" width="11.42578125" style="666"/>
    <col min="3585" max="3585" width="9.140625" style="666" customWidth="1"/>
    <col min="3586" max="3586" width="49" style="666" customWidth="1"/>
    <col min="3587" max="3588" width="20.5703125" style="666" customWidth="1"/>
    <col min="3589" max="3840" width="11.42578125" style="666"/>
    <col min="3841" max="3841" width="9.140625" style="666" customWidth="1"/>
    <col min="3842" max="3842" width="49" style="666" customWidth="1"/>
    <col min="3843" max="3844" width="20.5703125" style="666" customWidth="1"/>
    <col min="3845" max="4096" width="11.42578125" style="666"/>
    <col min="4097" max="4097" width="9.140625" style="666" customWidth="1"/>
    <col min="4098" max="4098" width="49" style="666" customWidth="1"/>
    <col min="4099" max="4100" width="20.5703125" style="666" customWidth="1"/>
    <col min="4101" max="4352" width="11.42578125" style="666"/>
    <col min="4353" max="4353" width="9.140625" style="666" customWidth="1"/>
    <col min="4354" max="4354" width="49" style="666" customWidth="1"/>
    <col min="4355" max="4356" width="20.5703125" style="666" customWidth="1"/>
    <col min="4357" max="4608" width="11.42578125" style="666"/>
    <col min="4609" max="4609" width="9.140625" style="666" customWidth="1"/>
    <col min="4610" max="4610" width="49" style="666" customWidth="1"/>
    <col min="4611" max="4612" width="20.5703125" style="666" customWidth="1"/>
    <col min="4613" max="4864" width="11.42578125" style="666"/>
    <col min="4865" max="4865" width="9.140625" style="666" customWidth="1"/>
    <col min="4866" max="4866" width="49" style="666" customWidth="1"/>
    <col min="4867" max="4868" width="20.5703125" style="666" customWidth="1"/>
    <col min="4869" max="5120" width="11.42578125" style="666"/>
    <col min="5121" max="5121" width="9.140625" style="666" customWidth="1"/>
    <col min="5122" max="5122" width="49" style="666" customWidth="1"/>
    <col min="5123" max="5124" width="20.5703125" style="666" customWidth="1"/>
    <col min="5125" max="5376" width="11.42578125" style="666"/>
    <col min="5377" max="5377" width="9.140625" style="666" customWidth="1"/>
    <col min="5378" max="5378" width="49" style="666" customWidth="1"/>
    <col min="5379" max="5380" width="20.5703125" style="666" customWidth="1"/>
    <col min="5381" max="5632" width="11.42578125" style="666"/>
    <col min="5633" max="5633" width="9.140625" style="666" customWidth="1"/>
    <col min="5634" max="5634" width="49" style="666" customWidth="1"/>
    <col min="5635" max="5636" width="20.5703125" style="666" customWidth="1"/>
    <col min="5637" max="5888" width="11.42578125" style="666"/>
    <col min="5889" max="5889" width="9.140625" style="666" customWidth="1"/>
    <col min="5890" max="5890" width="49" style="666" customWidth="1"/>
    <col min="5891" max="5892" width="20.5703125" style="666" customWidth="1"/>
    <col min="5893" max="6144" width="11.42578125" style="666"/>
    <col min="6145" max="6145" width="9.140625" style="666" customWidth="1"/>
    <col min="6146" max="6146" width="49" style="666" customWidth="1"/>
    <col min="6147" max="6148" width="20.5703125" style="666" customWidth="1"/>
    <col min="6149" max="6400" width="11.42578125" style="666"/>
    <col min="6401" max="6401" width="9.140625" style="666" customWidth="1"/>
    <col min="6402" max="6402" width="49" style="666" customWidth="1"/>
    <col min="6403" max="6404" width="20.5703125" style="666" customWidth="1"/>
    <col min="6405" max="6656" width="11.42578125" style="666"/>
    <col min="6657" max="6657" width="9.140625" style="666" customWidth="1"/>
    <col min="6658" max="6658" width="49" style="666" customWidth="1"/>
    <col min="6659" max="6660" width="20.5703125" style="666" customWidth="1"/>
    <col min="6661" max="6912" width="11.42578125" style="666"/>
    <col min="6913" max="6913" width="9.140625" style="666" customWidth="1"/>
    <col min="6914" max="6914" width="49" style="666" customWidth="1"/>
    <col min="6915" max="6916" width="20.5703125" style="666" customWidth="1"/>
    <col min="6917" max="7168" width="11.42578125" style="666"/>
    <col min="7169" max="7169" width="9.140625" style="666" customWidth="1"/>
    <col min="7170" max="7170" width="49" style="666" customWidth="1"/>
    <col min="7171" max="7172" width="20.5703125" style="666" customWidth="1"/>
    <col min="7173" max="7424" width="11.42578125" style="666"/>
    <col min="7425" max="7425" width="9.140625" style="666" customWidth="1"/>
    <col min="7426" max="7426" width="49" style="666" customWidth="1"/>
    <col min="7427" max="7428" width="20.5703125" style="666" customWidth="1"/>
    <col min="7429" max="7680" width="11.42578125" style="666"/>
    <col min="7681" max="7681" width="9.140625" style="666" customWidth="1"/>
    <col min="7682" max="7682" width="49" style="666" customWidth="1"/>
    <col min="7683" max="7684" width="20.5703125" style="666" customWidth="1"/>
    <col min="7685" max="7936" width="11.42578125" style="666"/>
    <col min="7937" max="7937" width="9.140625" style="666" customWidth="1"/>
    <col min="7938" max="7938" width="49" style="666" customWidth="1"/>
    <col min="7939" max="7940" width="20.5703125" style="666" customWidth="1"/>
    <col min="7941" max="8192" width="11.42578125" style="666"/>
    <col min="8193" max="8193" width="9.140625" style="666" customWidth="1"/>
    <col min="8194" max="8194" width="49" style="666" customWidth="1"/>
    <col min="8195" max="8196" width="20.5703125" style="666" customWidth="1"/>
    <col min="8197" max="8448" width="11.42578125" style="666"/>
    <col min="8449" max="8449" width="9.140625" style="666" customWidth="1"/>
    <col min="8450" max="8450" width="49" style="666" customWidth="1"/>
    <col min="8451" max="8452" width="20.5703125" style="666" customWidth="1"/>
    <col min="8453" max="8704" width="11.42578125" style="666"/>
    <col min="8705" max="8705" width="9.140625" style="666" customWidth="1"/>
    <col min="8706" max="8706" width="49" style="666" customWidth="1"/>
    <col min="8707" max="8708" width="20.5703125" style="666" customWidth="1"/>
    <col min="8709" max="8960" width="11.42578125" style="666"/>
    <col min="8961" max="8961" width="9.140625" style="666" customWidth="1"/>
    <col min="8962" max="8962" width="49" style="666" customWidth="1"/>
    <col min="8963" max="8964" width="20.5703125" style="666" customWidth="1"/>
    <col min="8965" max="9216" width="11.42578125" style="666"/>
    <col min="9217" max="9217" width="9.140625" style="666" customWidth="1"/>
    <col min="9218" max="9218" width="49" style="666" customWidth="1"/>
    <col min="9219" max="9220" width="20.5703125" style="666" customWidth="1"/>
    <col min="9221" max="9472" width="11.42578125" style="666"/>
    <col min="9473" max="9473" width="9.140625" style="666" customWidth="1"/>
    <col min="9474" max="9474" width="49" style="666" customWidth="1"/>
    <col min="9475" max="9476" width="20.5703125" style="666" customWidth="1"/>
    <col min="9477" max="9728" width="11.42578125" style="666"/>
    <col min="9729" max="9729" width="9.140625" style="666" customWidth="1"/>
    <col min="9730" max="9730" width="49" style="666" customWidth="1"/>
    <col min="9731" max="9732" width="20.5703125" style="666" customWidth="1"/>
    <col min="9733" max="9984" width="11.42578125" style="666"/>
    <col min="9985" max="9985" width="9.140625" style="666" customWidth="1"/>
    <col min="9986" max="9986" width="49" style="666" customWidth="1"/>
    <col min="9987" max="9988" width="20.5703125" style="666" customWidth="1"/>
    <col min="9989" max="10240" width="11.42578125" style="666"/>
    <col min="10241" max="10241" width="9.140625" style="666" customWidth="1"/>
    <col min="10242" max="10242" width="49" style="666" customWidth="1"/>
    <col min="10243" max="10244" width="20.5703125" style="666" customWidth="1"/>
    <col min="10245" max="10496" width="11.42578125" style="666"/>
    <col min="10497" max="10497" width="9.140625" style="666" customWidth="1"/>
    <col min="10498" max="10498" width="49" style="666" customWidth="1"/>
    <col min="10499" max="10500" width="20.5703125" style="666" customWidth="1"/>
    <col min="10501" max="10752" width="11.42578125" style="666"/>
    <col min="10753" max="10753" width="9.140625" style="666" customWidth="1"/>
    <col min="10754" max="10754" width="49" style="666" customWidth="1"/>
    <col min="10755" max="10756" width="20.5703125" style="666" customWidth="1"/>
    <col min="10757" max="11008" width="11.42578125" style="666"/>
    <col min="11009" max="11009" width="9.140625" style="666" customWidth="1"/>
    <col min="11010" max="11010" width="49" style="666" customWidth="1"/>
    <col min="11011" max="11012" width="20.5703125" style="666" customWidth="1"/>
    <col min="11013" max="11264" width="11.42578125" style="666"/>
    <col min="11265" max="11265" width="9.140625" style="666" customWidth="1"/>
    <col min="11266" max="11266" width="49" style="666" customWidth="1"/>
    <col min="11267" max="11268" width="20.5703125" style="666" customWidth="1"/>
    <col min="11269" max="11520" width="11.42578125" style="666"/>
    <col min="11521" max="11521" width="9.140625" style="666" customWidth="1"/>
    <col min="11522" max="11522" width="49" style="666" customWidth="1"/>
    <col min="11523" max="11524" width="20.5703125" style="666" customWidth="1"/>
    <col min="11525" max="11776" width="11.42578125" style="666"/>
    <col min="11777" max="11777" width="9.140625" style="666" customWidth="1"/>
    <col min="11778" max="11778" width="49" style="666" customWidth="1"/>
    <col min="11779" max="11780" width="20.5703125" style="666" customWidth="1"/>
    <col min="11781" max="12032" width="11.42578125" style="666"/>
    <col min="12033" max="12033" width="9.140625" style="666" customWidth="1"/>
    <col min="12034" max="12034" width="49" style="666" customWidth="1"/>
    <col min="12035" max="12036" width="20.5703125" style="666" customWidth="1"/>
    <col min="12037" max="12288" width="11.42578125" style="666"/>
    <col min="12289" max="12289" width="9.140625" style="666" customWidth="1"/>
    <col min="12290" max="12290" width="49" style="666" customWidth="1"/>
    <col min="12291" max="12292" width="20.5703125" style="666" customWidth="1"/>
    <col min="12293" max="12544" width="11.42578125" style="666"/>
    <col min="12545" max="12545" width="9.140625" style="666" customWidth="1"/>
    <col min="12546" max="12546" width="49" style="666" customWidth="1"/>
    <col min="12547" max="12548" width="20.5703125" style="666" customWidth="1"/>
    <col min="12549" max="12800" width="11.42578125" style="666"/>
    <col min="12801" max="12801" width="9.140625" style="666" customWidth="1"/>
    <col min="12802" max="12802" width="49" style="666" customWidth="1"/>
    <col min="12803" max="12804" width="20.5703125" style="666" customWidth="1"/>
    <col min="12805" max="13056" width="11.42578125" style="666"/>
    <col min="13057" max="13057" width="9.140625" style="666" customWidth="1"/>
    <col min="13058" max="13058" width="49" style="666" customWidth="1"/>
    <col min="13059" max="13060" width="20.5703125" style="666" customWidth="1"/>
    <col min="13061" max="13312" width="11.42578125" style="666"/>
    <col min="13313" max="13313" width="9.140625" style="666" customWidth="1"/>
    <col min="13314" max="13314" width="49" style="666" customWidth="1"/>
    <col min="13315" max="13316" width="20.5703125" style="666" customWidth="1"/>
    <col min="13317" max="13568" width="11.42578125" style="666"/>
    <col min="13569" max="13569" width="9.140625" style="666" customWidth="1"/>
    <col min="13570" max="13570" width="49" style="666" customWidth="1"/>
    <col min="13571" max="13572" width="20.5703125" style="666" customWidth="1"/>
    <col min="13573" max="13824" width="11.42578125" style="666"/>
    <col min="13825" max="13825" width="9.140625" style="666" customWidth="1"/>
    <col min="13826" max="13826" width="49" style="666" customWidth="1"/>
    <col min="13827" max="13828" width="20.5703125" style="666" customWidth="1"/>
    <col min="13829" max="14080" width="11.42578125" style="666"/>
    <col min="14081" max="14081" width="9.140625" style="666" customWidth="1"/>
    <col min="14082" max="14082" width="49" style="666" customWidth="1"/>
    <col min="14083" max="14084" width="20.5703125" style="666" customWidth="1"/>
    <col min="14085" max="14336" width="11.42578125" style="666"/>
    <col min="14337" max="14337" width="9.140625" style="666" customWidth="1"/>
    <col min="14338" max="14338" width="49" style="666" customWidth="1"/>
    <col min="14339" max="14340" width="20.5703125" style="666" customWidth="1"/>
    <col min="14341" max="14592" width="11.42578125" style="666"/>
    <col min="14593" max="14593" width="9.140625" style="666" customWidth="1"/>
    <col min="14594" max="14594" width="49" style="666" customWidth="1"/>
    <col min="14595" max="14596" width="20.5703125" style="666" customWidth="1"/>
    <col min="14597" max="14848" width="11.42578125" style="666"/>
    <col min="14849" max="14849" width="9.140625" style="666" customWidth="1"/>
    <col min="14850" max="14850" width="49" style="666" customWidth="1"/>
    <col min="14851" max="14852" width="20.5703125" style="666" customWidth="1"/>
    <col min="14853" max="15104" width="11.42578125" style="666"/>
    <col min="15105" max="15105" width="9.140625" style="666" customWidth="1"/>
    <col min="15106" max="15106" width="49" style="666" customWidth="1"/>
    <col min="15107" max="15108" width="20.5703125" style="666" customWidth="1"/>
    <col min="15109" max="15360" width="11.42578125" style="666"/>
    <col min="15361" max="15361" width="9.140625" style="666" customWidth="1"/>
    <col min="15362" max="15362" width="49" style="666" customWidth="1"/>
    <col min="15363" max="15364" width="20.5703125" style="666" customWidth="1"/>
    <col min="15365" max="15616" width="11.42578125" style="666"/>
    <col min="15617" max="15617" width="9.140625" style="666" customWidth="1"/>
    <col min="15618" max="15618" width="49" style="666" customWidth="1"/>
    <col min="15619" max="15620" width="20.5703125" style="666" customWidth="1"/>
    <col min="15621" max="15872" width="11.42578125" style="666"/>
    <col min="15873" max="15873" width="9.140625" style="666" customWidth="1"/>
    <col min="15874" max="15874" width="49" style="666" customWidth="1"/>
    <col min="15875" max="15876" width="20.5703125" style="666" customWidth="1"/>
    <col min="15877" max="16128" width="11.42578125" style="666"/>
    <col min="16129" max="16129" width="9.140625" style="666" customWidth="1"/>
    <col min="16130" max="16130" width="49" style="666" customWidth="1"/>
    <col min="16131" max="16132" width="20.5703125" style="666" customWidth="1"/>
    <col min="16133" max="16384" width="11.42578125" style="666"/>
  </cols>
  <sheetData>
    <row r="1" spans="1:7" ht="130.5" customHeight="1">
      <c r="A1" s="665"/>
      <c r="B1" s="665"/>
      <c r="C1" s="665"/>
      <c r="D1" s="665"/>
    </row>
    <row r="2" spans="1:7" s="668" customFormat="1">
      <c r="A2" s="879" t="s">
        <v>557</v>
      </c>
      <c r="B2" s="879"/>
      <c r="C2" s="879"/>
      <c r="D2" s="879"/>
      <c r="E2" s="667"/>
      <c r="F2" s="667"/>
      <c r="G2" s="667"/>
    </row>
    <row r="3" spans="1:7" s="668" customFormat="1">
      <c r="A3" s="879" t="s">
        <v>200</v>
      </c>
      <c r="B3" s="879"/>
      <c r="C3" s="879"/>
      <c r="D3" s="879"/>
      <c r="E3" s="667"/>
      <c r="F3" s="667"/>
      <c r="G3" s="667"/>
    </row>
    <row r="4" spans="1:7" s="668" customFormat="1" ht="15.75" customHeight="1" thickBot="1">
      <c r="A4" s="880" t="s">
        <v>558</v>
      </c>
      <c r="B4" s="880"/>
      <c r="C4" s="669">
        <v>0</v>
      </c>
      <c r="D4" s="669"/>
      <c r="E4" s="670"/>
      <c r="F4" s="670"/>
      <c r="G4" s="670"/>
    </row>
    <row r="5" spans="1:7" s="673" customFormat="1" ht="21" customHeight="1">
      <c r="A5" s="671"/>
      <c r="B5" s="672" t="s">
        <v>202</v>
      </c>
      <c r="C5" s="672" t="s">
        <v>203</v>
      </c>
      <c r="D5" s="672" t="s">
        <v>204</v>
      </c>
    </row>
    <row r="6" spans="1:7" s="668" customFormat="1">
      <c r="A6" s="674">
        <v>3000</v>
      </c>
      <c r="B6" s="675" t="s">
        <v>205</v>
      </c>
      <c r="C6" s="676">
        <v>35335128054</v>
      </c>
      <c r="D6" s="676">
        <v>24286016988.5</v>
      </c>
      <c r="E6" s="677" t="s">
        <v>250</v>
      </c>
    </row>
    <row r="7" spans="1:7" s="668" customFormat="1">
      <c r="A7" s="678">
        <v>3100</v>
      </c>
      <c r="B7" s="679" t="s">
        <v>206</v>
      </c>
      <c r="C7" s="680">
        <v>20533460100</v>
      </c>
      <c r="D7" s="680">
        <v>9309993207</v>
      </c>
    </row>
    <row r="8" spans="1:7" s="668" customFormat="1">
      <c r="A8" s="681">
        <v>3110</v>
      </c>
      <c r="B8" s="682" t="s">
        <v>207</v>
      </c>
      <c r="C8" s="683">
        <v>9133016496</v>
      </c>
      <c r="D8" s="683">
        <v>5301429103</v>
      </c>
    </row>
    <row r="9" spans="1:7" s="687" customFormat="1" ht="11.25">
      <c r="A9" s="684"/>
      <c r="B9" s="685" t="s">
        <v>208</v>
      </c>
      <c r="C9" s="686"/>
      <c r="D9" s="686"/>
    </row>
    <row r="10" spans="1:7" s="687" customFormat="1" ht="11.25">
      <c r="A10" s="684"/>
      <c r="B10" s="685" t="s">
        <v>209</v>
      </c>
      <c r="C10" s="686">
        <v>9133016496</v>
      </c>
      <c r="D10" s="686">
        <v>5301429103</v>
      </c>
    </row>
    <row r="11" spans="1:7" s="687" customFormat="1" ht="11.25">
      <c r="A11" s="684"/>
      <c r="B11" s="685" t="s">
        <v>210</v>
      </c>
      <c r="C11" s="686"/>
      <c r="D11" s="686"/>
    </row>
    <row r="12" spans="1:7" s="668" customFormat="1">
      <c r="A12" s="681">
        <v>3120</v>
      </c>
      <c r="B12" s="682" t="s">
        <v>211</v>
      </c>
      <c r="C12" s="683">
        <v>11400443604</v>
      </c>
      <c r="D12" s="683">
        <v>4008564104</v>
      </c>
    </row>
    <row r="13" spans="1:7" s="690" customFormat="1" ht="12">
      <c r="A13" s="684">
        <v>3121</v>
      </c>
      <c r="B13" s="688" t="s">
        <v>212</v>
      </c>
      <c r="C13" s="689">
        <v>907653683</v>
      </c>
      <c r="D13" s="689">
        <v>550852150</v>
      </c>
    </row>
    <row r="14" spans="1:7" s="687" customFormat="1" ht="11.25">
      <c r="A14" s="684"/>
      <c r="B14" s="685" t="s">
        <v>212</v>
      </c>
      <c r="C14" s="686">
        <v>0</v>
      </c>
      <c r="D14" s="686">
        <v>0</v>
      </c>
    </row>
    <row r="15" spans="1:7" s="687" customFormat="1" ht="11.25">
      <c r="A15" s="684"/>
      <c r="B15" s="685" t="s">
        <v>213</v>
      </c>
      <c r="C15" s="686">
        <v>907653683</v>
      </c>
      <c r="D15" s="686">
        <v>550852150</v>
      </c>
    </row>
    <row r="16" spans="1:7" s="687" customFormat="1" ht="11.25">
      <c r="A16" s="684"/>
      <c r="B16" s="685" t="s">
        <v>214</v>
      </c>
      <c r="C16" s="686">
        <v>0</v>
      </c>
      <c r="D16" s="686">
        <v>0</v>
      </c>
    </row>
    <row r="17" spans="1:4" s="690" customFormat="1" ht="12">
      <c r="A17" s="684">
        <v>3123</v>
      </c>
      <c r="B17" s="688" t="s">
        <v>215</v>
      </c>
      <c r="C17" s="689">
        <v>0</v>
      </c>
      <c r="D17" s="689">
        <v>0</v>
      </c>
    </row>
    <row r="18" spans="1:4" s="690" customFormat="1" ht="12">
      <c r="A18" s="684">
        <v>3124</v>
      </c>
      <c r="B18" s="688" t="s">
        <v>216</v>
      </c>
      <c r="C18" s="689">
        <v>0</v>
      </c>
      <c r="D18" s="689">
        <v>0</v>
      </c>
    </row>
    <row r="19" spans="1:4" s="690" customFormat="1" ht="12">
      <c r="A19" s="684">
        <v>3125</v>
      </c>
      <c r="B19" s="688" t="s">
        <v>217</v>
      </c>
      <c r="C19" s="689">
        <v>0</v>
      </c>
      <c r="D19" s="689">
        <v>0</v>
      </c>
    </row>
    <row r="20" spans="1:4" s="690" customFormat="1" ht="12">
      <c r="A20" s="684">
        <v>3126</v>
      </c>
      <c r="B20" s="688" t="s">
        <v>218</v>
      </c>
      <c r="C20" s="689">
        <v>7636056872</v>
      </c>
      <c r="D20" s="689">
        <v>2790490920</v>
      </c>
    </row>
    <row r="21" spans="1:4" s="687" customFormat="1" ht="11.25">
      <c r="A21" s="684"/>
      <c r="B21" s="685" t="s">
        <v>219</v>
      </c>
      <c r="C21" s="686">
        <v>7195334584</v>
      </c>
      <c r="D21" s="686">
        <v>2366282331</v>
      </c>
    </row>
    <row r="22" spans="1:4" s="687" customFormat="1" ht="11.25">
      <c r="A22" s="684"/>
      <c r="B22" s="685" t="s">
        <v>220</v>
      </c>
      <c r="C22" s="686"/>
      <c r="D22" s="686"/>
    </row>
    <row r="23" spans="1:4" s="687" customFormat="1" ht="11.25">
      <c r="A23" s="684"/>
      <c r="B23" s="685" t="s">
        <v>221</v>
      </c>
      <c r="C23" s="686">
        <v>440722288</v>
      </c>
      <c r="D23" s="686">
        <v>424208589</v>
      </c>
    </row>
    <row r="24" spans="1:4" s="687" customFormat="1" ht="11.25">
      <c r="A24" s="684"/>
      <c r="B24" s="685" t="s">
        <v>222</v>
      </c>
      <c r="C24" s="686">
        <v>0</v>
      </c>
      <c r="D24" s="686">
        <v>0</v>
      </c>
    </row>
    <row r="25" spans="1:4" s="690" customFormat="1" ht="12">
      <c r="A25" s="684">
        <v>3128</v>
      </c>
      <c r="B25" s="688" t="s">
        <v>223</v>
      </c>
      <c r="C25" s="689">
        <v>2856733049</v>
      </c>
      <c r="D25" s="689">
        <v>667221034</v>
      </c>
    </row>
    <row r="26" spans="1:4" s="687" customFormat="1" ht="11.25">
      <c r="A26" s="684"/>
      <c r="B26" s="685" t="s">
        <v>224</v>
      </c>
      <c r="C26" s="686">
        <v>1070506847</v>
      </c>
      <c r="D26" s="686">
        <v>285942221</v>
      </c>
    </row>
    <row r="27" spans="1:4" s="687" customFormat="1" ht="11.25">
      <c r="A27" s="684"/>
      <c r="B27" s="685" t="s">
        <v>225</v>
      </c>
      <c r="C27" s="686"/>
      <c r="D27" s="686"/>
    </row>
    <row r="28" spans="1:4" s="687" customFormat="1" ht="11.25">
      <c r="A28" s="684"/>
      <c r="B28" s="685" t="s">
        <v>226</v>
      </c>
      <c r="C28" s="686">
        <v>1324022079</v>
      </c>
      <c r="D28" s="686">
        <v>0</v>
      </c>
    </row>
    <row r="29" spans="1:4" s="687" customFormat="1" ht="11.25">
      <c r="A29" s="684"/>
      <c r="B29" s="685" t="s">
        <v>227</v>
      </c>
      <c r="C29" s="686">
        <v>253747000</v>
      </c>
      <c r="D29" s="686">
        <v>284093214</v>
      </c>
    </row>
    <row r="30" spans="1:4" s="687" customFormat="1" ht="11.25">
      <c r="A30" s="684"/>
      <c r="B30" s="685" t="s">
        <v>228</v>
      </c>
      <c r="C30" s="686"/>
      <c r="D30" s="686"/>
    </row>
    <row r="31" spans="1:4" s="687" customFormat="1" ht="11.25">
      <c r="A31" s="684"/>
      <c r="B31" s="685" t="s">
        <v>229</v>
      </c>
      <c r="C31" s="686">
        <v>151754308</v>
      </c>
      <c r="D31" s="686">
        <v>19546688</v>
      </c>
    </row>
    <row r="32" spans="1:4" s="687" customFormat="1" ht="11.25">
      <c r="A32" s="684"/>
      <c r="B32" s="685" t="s">
        <v>223</v>
      </c>
      <c r="C32" s="686">
        <v>56702815</v>
      </c>
      <c r="D32" s="686">
        <v>77638911</v>
      </c>
    </row>
    <row r="33" spans="1:4" s="668" customFormat="1">
      <c r="A33" s="678">
        <v>3200</v>
      </c>
      <c r="B33" s="679" t="s">
        <v>230</v>
      </c>
      <c r="C33" s="680">
        <v>14801667954</v>
      </c>
      <c r="D33" s="680">
        <v>14976023781.5</v>
      </c>
    </row>
    <row r="34" spans="1:4" s="690" customFormat="1" ht="12">
      <c r="A34" s="684">
        <v>3210</v>
      </c>
      <c r="B34" s="691" t="s">
        <v>231</v>
      </c>
      <c r="C34" s="692">
        <v>0</v>
      </c>
      <c r="D34" s="692">
        <v>0</v>
      </c>
    </row>
    <row r="35" spans="1:4" s="687" customFormat="1" ht="11.25">
      <c r="A35" s="693">
        <v>3211</v>
      </c>
      <c r="B35" s="685" t="s">
        <v>232</v>
      </c>
      <c r="C35" s="686">
        <v>0</v>
      </c>
      <c r="D35" s="686">
        <v>0</v>
      </c>
    </row>
    <row r="36" spans="1:4" s="687" customFormat="1" ht="11.25">
      <c r="A36" s="693">
        <v>3212</v>
      </c>
      <c r="B36" s="685" t="s">
        <v>233</v>
      </c>
      <c r="C36" s="686">
        <v>0</v>
      </c>
      <c r="D36" s="686">
        <v>0</v>
      </c>
    </row>
    <row r="37" spans="1:4" s="690" customFormat="1" ht="12">
      <c r="A37" s="684">
        <v>3220</v>
      </c>
      <c r="B37" s="691" t="s">
        <v>234</v>
      </c>
      <c r="C37" s="692">
        <v>0</v>
      </c>
      <c r="D37" s="692">
        <v>0</v>
      </c>
    </row>
    <row r="38" spans="1:4" s="687" customFormat="1" ht="11.25">
      <c r="A38" s="693">
        <v>3221</v>
      </c>
      <c r="B38" s="685" t="s">
        <v>232</v>
      </c>
      <c r="C38" s="686">
        <v>0</v>
      </c>
      <c r="D38" s="686">
        <v>0</v>
      </c>
    </row>
    <row r="39" spans="1:4" s="687" customFormat="1" ht="11.25">
      <c r="A39" s="693">
        <v>3222</v>
      </c>
      <c r="B39" s="685" t="s">
        <v>233</v>
      </c>
      <c r="C39" s="686">
        <v>0</v>
      </c>
      <c r="D39" s="686">
        <v>0</v>
      </c>
    </row>
    <row r="40" spans="1:4" s="690" customFormat="1" ht="12">
      <c r="A40" s="684">
        <v>3230</v>
      </c>
      <c r="B40" s="691" t="s">
        <v>235</v>
      </c>
      <c r="C40" s="694">
        <v>720000000</v>
      </c>
      <c r="D40" s="694">
        <v>272299594</v>
      </c>
    </row>
    <row r="41" spans="1:4" s="690" customFormat="1" ht="12">
      <c r="A41" s="684">
        <v>3250</v>
      </c>
      <c r="B41" s="691" t="s">
        <v>236</v>
      </c>
      <c r="C41" s="694">
        <v>14081667954</v>
      </c>
      <c r="D41" s="694">
        <v>14703724187.5</v>
      </c>
    </row>
    <row r="42" spans="1:4" s="687" customFormat="1" ht="11.25">
      <c r="A42" s="693">
        <v>3251</v>
      </c>
      <c r="B42" s="685" t="s">
        <v>237</v>
      </c>
      <c r="C42" s="686">
        <v>0</v>
      </c>
      <c r="D42" s="686">
        <v>0</v>
      </c>
    </row>
    <row r="43" spans="1:4" s="687" customFormat="1" ht="11.25">
      <c r="A43" s="693">
        <v>3252</v>
      </c>
      <c r="B43" s="685" t="s">
        <v>238</v>
      </c>
      <c r="C43" s="686">
        <v>5210149325</v>
      </c>
      <c r="D43" s="686">
        <v>5210149325</v>
      </c>
    </row>
    <row r="44" spans="1:4" s="687" customFormat="1" ht="11.25">
      <c r="A44" s="693">
        <v>3253</v>
      </c>
      <c r="B44" s="685" t="s">
        <v>239</v>
      </c>
      <c r="C44" s="686">
        <v>4828952214</v>
      </c>
      <c r="D44" s="686">
        <v>4828952214</v>
      </c>
    </row>
    <row r="45" spans="1:4" s="687" customFormat="1" ht="11.25">
      <c r="A45" s="693">
        <v>3254</v>
      </c>
      <c r="B45" s="685" t="s">
        <v>240</v>
      </c>
      <c r="C45" s="686">
        <v>4042566415</v>
      </c>
      <c r="D45" s="686">
        <v>4664622648.5</v>
      </c>
    </row>
    <row r="46" spans="1:4" s="687" customFormat="1" ht="11.25">
      <c r="A46" s="693">
        <v>3255</v>
      </c>
      <c r="B46" s="685" t="s">
        <v>241</v>
      </c>
      <c r="C46" s="686">
        <v>0</v>
      </c>
      <c r="D46" s="686">
        <v>0</v>
      </c>
    </row>
    <row r="47" spans="1:4" s="690" customFormat="1" ht="12">
      <c r="A47" s="684">
        <v>3260</v>
      </c>
      <c r="B47" s="691" t="s">
        <v>242</v>
      </c>
      <c r="C47" s="692">
        <v>0</v>
      </c>
      <c r="D47" s="692">
        <v>0</v>
      </c>
    </row>
    <row r="48" spans="1:4" s="668" customFormat="1">
      <c r="A48" s="678">
        <v>3500</v>
      </c>
      <c r="B48" s="679" t="s">
        <v>243</v>
      </c>
      <c r="C48" s="680">
        <v>0</v>
      </c>
      <c r="D48" s="680">
        <v>0</v>
      </c>
    </row>
    <row r="49" spans="1:5" s="668" customFormat="1">
      <c r="A49" s="674">
        <v>4000</v>
      </c>
      <c r="B49" s="695" t="s">
        <v>244</v>
      </c>
      <c r="C49" s="676">
        <v>6709696189</v>
      </c>
      <c r="D49" s="676">
        <v>1090338425</v>
      </c>
    </row>
    <row r="50" spans="1:5" s="690" customFormat="1" ht="12">
      <c r="A50" s="696">
        <v>4100</v>
      </c>
      <c r="B50" s="697" t="s">
        <v>245</v>
      </c>
      <c r="C50" s="698">
        <v>2135610000</v>
      </c>
      <c r="D50" s="698">
        <v>1090338425</v>
      </c>
    </row>
    <row r="51" spans="1:5" s="690" customFormat="1" ht="12">
      <c r="A51" s="696">
        <v>4200</v>
      </c>
      <c r="B51" s="697" t="s">
        <v>246</v>
      </c>
      <c r="C51" s="699">
        <v>0</v>
      </c>
      <c r="D51" s="699">
        <v>0</v>
      </c>
    </row>
    <row r="52" spans="1:5" s="690" customFormat="1" ht="12">
      <c r="A52" s="696">
        <v>4300</v>
      </c>
      <c r="B52" s="697" t="s">
        <v>247</v>
      </c>
      <c r="C52" s="699">
        <v>4574086189</v>
      </c>
      <c r="D52" s="699">
        <v>0</v>
      </c>
      <c r="E52" s="690" t="s">
        <v>559</v>
      </c>
    </row>
    <row r="53" spans="1:5" s="668" customFormat="1">
      <c r="A53" s="696">
        <v>41001</v>
      </c>
      <c r="B53" s="697" t="s">
        <v>248</v>
      </c>
      <c r="C53" s="699">
        <v>0</v>
      </c>
      <c r="D53" s="699">
        <v>0</v>
      </c>
    </row>
    <row r="54" spans="1:5" ht="23.25" customHeight="1">
      <c r="A54" s="674"/>
      <c r="B54" s="674" t="s">
        <v>249</v>
      </c>
      <c r="C54" s="676">
        <v>42044824243</v>
      </c>
      <c r="D54" s="676">
        <v>25376355413.5</v>
      </c>
    </row>
    <row r="55" spans="1:5" ht="7.5" customHeight="1"/>
    <row r="56" spans="1:5">
      <c r="C56" s="700" t="s">
        <v>250</v>
      </c>
    </row>
    <row r="57" spans="1:5">
      <c r="C57" s="700" t="s">
        <v>250</v>
      </c>
    </row>
  </sheetData>
  <mergeCells count="3">
    <mergeCell ref="A2:D2"/>
    <mergeCell ref="A3:D3"/>
    <mergeCell ref="A4:B4"/>
  </mergeCells>
  <pageMargins left="0.70866141732283472" right="0.70866141732283472" top="0.74803149606299213" bottom="0.74803149606299213" header="0.31496062992125984" footer="0.31496062992125984"/>
  <pageSetup scale="80"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opLeftCell="A2" workbookViewId="0">
      <selection activeCell="D19" sqref="D19:D20"/>
    </sheetView>
  </sheetViews>
  <sheetFormatPr baseColWidth="10" defaultRowHeight="12.75"/>
  <cols>
    <col min="1" max="1" width="46" style="702" customWidth="1"/>
    <col min="2" max="2" width="14.42578125" style="702" customWidth="1"/>
    <col min="3" max="4" width="14" style="702" customWidth="1"/>
    <col min="5" max="7" width="13.5703125" style="702" customWidth="1"/>
    <col min="8" max="8" width="14.28515625" style="702" customWidth="1"/>
    <col min="9" max="10" width="14" style="702" customWidth="1"/>
    <col min="11" max="11" width="11.42578125" style="702"/>
    <col min="12" max="12" width="12.7109375" style="702" bestFit="1" customWidth="1"/>
    <col min="13" max="256" width="11.42578125" style="702"/>
    <col min="257" max="257" width="46" style="702" customWidth="1"/>
    <col min="258" max="258" width="14.42578125" style="702" customWidth="1"/>
    <col min="259" max="260" width="14" style="702" customWidth="1"/>
    <col min="261" max="263" width="13.5703125" style="702" customWidth="1"/>
    <col min="264" max="264" width="14.28515625" style="702" customWidth="1"/>
    <col min="265" max="266" width="14" style="702" customWidth="1"/>
    <col min="267" max="512" width="11.42578125" style="702"/>
    <col min="513" max="513" width="46" style="702" customWidth="1"/>
    <col min="514" max="514" width="14.42578125" style="702" customWidth="1"/>
    <col min="515" max="516" width="14" style="702" customWidth="1"/>
    <col min="517" max="519" width="13.5703125" style="702" customWidth="1"/>
    <col min="520" max="520" width="14.28515625" style="702" customWidth="1"/>
    <col min="521" max="522" width="14" style="702" customWidth="1"/>
    <col min="523" max="768" width="11.42578125" style="702"/>
    <col min="769" max="769" width="46" style="702" customWidth="1"/>
    <col min="770" max="770" width="14.42578125" style="702" customWidth="1"/>
    <col min="771" max="772" width="14" style="702" customWidth="1"/>
    <col min="773" max="775" width="13.5703125" style="702" customWidth="1"/>
    <col min="776" max="776" width="14.28515625" style="702" customWidth="1"/>
    <col min="777" max="778" width="14" style="702" customWidth="1"/>
    <col min="779" max="1024" width="11.42578125" style="702"/>
    <col min="1025" max="1025" width="46" style="702" customWidth="1"/>
    <col min="1026" max="1026" width="14.42578125" style="702" customWidth="1"/>
    <col min="1027" max="1028" width="14" style="702" customWidth="1"/>
    <col min="1029" max="1031" width="13.5703125" style="702" customWidth="1"/>
    <col min="1032" max="1032" width="14.28515625" style="702" customWidth="1"/>
    <col min="1033" max="1034" width="14" style="702" customWidth="1"/>
    <col min="1035" max="1280" width="11.42578125" style="702"/>
    <col min="1281" max="1281" width="46" style="702" customWidth="1"/>
    <col min="1282" max="1282" width="14.42578125" style="702" customWidth="1"/>
    <col min="1283" max="1284" width="14" style="702" customWidth="1"/>
    <col min="1285" max="1287" width="13.5703125" style="702" customWidth="1"/>
    <col min="1288" max="1288" width="14.28515625" style="702" customWidth="1"/>
    <col min="1289" max="1290" width="14" style="702" customWidth="1"/>
    <col min="1291" max="1536" width="11.42578125" style="702"/>
    <col min="1537" max="1537" width="46" style="702" customWidth="1"/>
    <col min="1538" max="1538" width="14.42578125" style="702" customWidth="1"/>
    <col min="1539" max="1540" width="14" style="702" customWidth="1"/>
    <col min="1541" max="1543" width="13.5703125" style="702" customWidth="1"/>
    <col min="1544" max="1544" width="14.28515625" style="702" customWidth="1"/>
    <col min="1545" max="1546" width="14" style="702" customWidth="1"/>
    <col min="1547" max="1792" width="11.42578125" style="702"/>
    <col min="1793" max="1793" width="46" style="702" customWidth="1"/>
    <col min="1794" max="1794" width="14.42578125" style="702" customWidth="1"/>
    <col min="1795" max="1796" width="14" style="702" customWidth="1"/>
    <col min="1797" max="1799" width="13.5703125" style="702" customWidth="1"/>
    <col min="1800" max="1800" width="14.28515625" style="702" customWidth="1"/>
    <col min="1801" max="1802" width="14" style="702" customWidth="1"/>
    <col min="1803" max="2048" width="11.42578125" style="702"/>
    <col min="2049" max="2049" width="46" style="702" customWidth="1"/>
    <col min="2050" max="2050" width="14.42578125" style="702" customWidth="1"/>
    <col min="2051" max="2052" width="14" style="702" customWidth="1"/>
    <col min="2053" max="2055" width="13.5703125" style="702" customWidth="1"/>
    <col min="2056" max="2056" width="14.28515625" style="702" customWidth="1"/>
    <col min="2057" max="2058" width="14" style="702" customWidth="1"/>
    <col min="2059" max="2304" width="11.42578125" style="702"/>
    <col min="2305" max="2305" width="46" style="702" customWidth="1"/>
    <col min="2306" max="2306" width="14.42578125" style="702" customWidth="1"/>
    <col min="2307" max="2308" width="14" style="702" customWidth="1"/>
    <col min="2309" max="2311" width="13.5703125" style="702" customWidth="1"/>
    <col min="2312" max="2312" width="14.28515625" style="702" customWidth="1"/>
    <col min="2313" max="2314" width="14" style="702" customWidth="1"/>
    <col min="2315" max="2560" width="11.42578125" style="702"/>
    <col min="2561" max="2561" width="46" style="702" customWidth="1"/>
    <col min="2562" max="2562" width="14.42578125" style="702" customWidth="1"/>
    <col min="2563" max="2564" width="14" style="702" customWidth="1"/>
    <col min="2565" max="2567" width="13.5703125" style="702" customWidth="1"/>
    <col min="2568" max="2568" width="14.28515625" style="702" customWidth="1"/>
    <col min="2569" max="2570" width="14" style="702" customWidth="1"/>
    <col min="2571" max="2816" width="11.42578125" style="702"/>
    <col min="2817" max="2817" width="46" style="702" customWidth="1"/>
    <col min="2818" max="2818" width="14.42578125" style="702" customWidth="1"/>
    <col min="2819" max="2820" width="14" style="702" customWidth="1"/>
    <col min="2821" max="2823" width="13.5703125" style="702" customWidth="1"/>
    <col min="2824" max="2824" width="14.28515625" style="702" customWidth="1"/>
    <col min="2825" max="2826" width="14" style="702" customWidth="1"/>
    <col min="2827" max="3072" width="11.42578125" style="702"/>
    <col min="3073" max="3073" width="46" style="702" customWidth="1"/>
    <col min="3074" max="3074" width="14.42578125" style="702" customWidth="1"/>
    <col min="3075" max="3076" width="14" style="702" customWidth="1"/>
    <col min="3077" max="3079" width="13.5703125" style="702" customWidth="1"/>
    <col min="3080" max="3080" width="14.28515625" style="702" customWidth="1"/>
    <col min="3081" max="3082" width="14" style="702" customWidth="1"/>
    <col min="3083" max="3328" width="11.42578125" style="702"/>
    <col min="3329" max="3329" width="46" style="702" customWidth="1"/>
    <col min="3330" max="3330" width="14.42578125" style="702" customWidth="1"/>
    <col min="3331" max="3332" width="14" style="702" customWidth="1"/>
    <col min="3333" max="3335" width="13.5703125" style="702" customWidth="1"/>
    <col min="3336" max="3336" width="14.28515625" style="702" customWidth="1"/>
    <col min="3337" max="3338" width="14" style="702" customWidth="1"/>
    <col min="3339" max="3584" width="11.42578125" style="702"/>
    <col min="3585" max="3585" width="46" style="702" customWidth="1"/>
    <col min="3586" max="3586" width="14.42578125" style="702" customWidth="1"/>
    <col min="3587" max="3588" width="14" style="702" customWidth="1"/>
    <col min="3589" max="3591" width="13.5703125" style="702" customWidth="1"/>
    <col min="3592" max="3592" width="14.28515625" style="702" customWidth="1"/>
    <col min="3593" max="3594" width="14" style="702" customWidth="1"/>
    <col min="3595" max="3840" width="11.42578125" style="702"/>
    <col min="3841" max="3841" width="46" style="702" customWidth="1"/>
    <col min="3842" max="3842" width="14.42578125" style="702" customWidth="1"/>
    <col min="3843" max="3844" width="14" style="702" customWidth="1"/>
    <col min="3845" max="3847" width="13.5703125" style="702" customWidth="1"/>
    <col min="3848" max="3848" width="14.28515625" style="702" customWidth="1"/>
    <col min="3849" max="3850" width="14" style="702" customWidth="1"/>
    <col min="3851" max="4096" width="11.42578125" style="702"/>
    <col min="4097" max="4097" width="46" style="702" customWidth="1"/>
    <col min="4098" max="4098" width="14.42578125" style="702" customWidth="1"/>
    <col min="4099" max="4100" width="14" style="702" customWidth="1"/>
    <col min="4101" max="4103" width="13.5703125" style="702" customWidth="1"/>
    <col min="4104" max="4104" width="14.28515625" style="702" customWidth="1"/>
    <col min="4105" max="4106" width="14" style="702" customWidth="1"/>
    <col min="4107" max="4352" width="11.42578125" style="702"/>
    <col min="4353" max="4353" width="46" style="702" customWidth="1"/>
    <col min="4354" max="4354" width="14.42578125" style="702" customWidth="1"/>
    <col min="4355" max="4356" width="14" style="702" customWidth="1"/>
    <col min="4357" max="4359" width="13.5703125" style="702" customWidth="1"/>
    <col min="4360" max="4360" width="14.28515625" style="702" customWidth="1"/>
    <col min="4361" max="4362" width="14" style="702" customWidth="1"/>
    <col min="4363" max="4608" width="11.42578125" style="702"/>
    <col min="4609" max="4609" width="46" style="702" customWidth="1"/>
    <col min="4610" max="4610" width="14.42578125" style="702" customWidth="1"/>
    <col min="4611" max="4612" width="14" style="702" customWidth="1"/>
    <col min="4613" max="4615" width="13.5703125" style="702" customWidth="1"/>
    <col min="4616" max="4616" width="14.28515625" style="702" customWidth="1"/>
    <col min="4617" max="4618" width="14" style="702" customWidth="1"/>
    <col min="4619" max="4864" width="11.42578125" style="702"/>
    <col min="4865" max="4865" width="46" style="702" customWidth="1"/>
    <col min="4866" max="4866" width="14.42578125" style="702" customWidth="1"/>
    <col min="4867" max="4868" width="14" style="702" customWidth="1"/>
    <col min="4869" max="4871" width="13.5703125" style="702" customWidth="1"/>
    <col min="4872" max="4872" width="14.28515625" style="702" customWidth="1"/>
    <col min="4873" max="4874" width="14" style="702" customWidth="1"/>
    <col min="4875" max="5120" width="11.42578125" style="702"/>
    <col min="5121" max="5121" width="46" style="702" customWidth="1"/>
    <col min="5122" max="5122" width="14.42578125" style="702" customWidth="1"/>
    <col min="5123" max="5124" width="14" style="702" customWidth="1"/>
    <col min="5125" max="5127" width="13.5703125" style="702" customWidth="1"/>
    <col min="5128" max="5128" width="14.28515625" style="702" customWidth="1"/>
    <col min="5129" max="5130" width="14" style="702" customWidth="1"/>
    <col min="5131" max="5376" width="11.42578125" style="702"/>
    <col min="5377" max="5377" width="46" style="702" customWidth="1"/>
    <col min="5378" max="5378" width="14.42578125" style="702" customWidth="1"/>
    <col min="5379" max="5380" width="14" style="702" customWidth="1"/>
    <col min="5381" max="5383" width="13.5703125" style="702" customWidth="1"/>
    <col min="5384" max="5384" width="14.28515625" style="702" customWidth="1"/>
    <col min="5385" max="5386" width="14" style="702" customWidth="1"/>
    <col min="5387" max="5632" width="11.42578125" style="702"/>
    <col min="5633" max="5633" width="46" style="702" customWidth="1"/>
    <col min="5634" max="5634" width="14.42578125" style="702" customWidth="1"/>
    <col min="5635" max="5636" width="14" style="702" customWidth="1"/>
    <col min="5637" max="5639" width="13.5703125" style="702" customWidth="1"/>
    <col min="5640" max="5640" width="14.28515625" style="702" customWidth="1"/>
    <col min="5641" max="5642" width="14" style="702" customWidth="1"/>
    <col min="5643" max="5888" width="11.42578125" style="702"/>
    <col min="5889" max="5889" width="46" style="702" customWidth="1"/>
    <col min="5890" max="5890" width="14.42578125" style="702" customWidth="1"/>
    <col min="5891" max="5892" width="14" style="702" customWidth="1"/>
    <col min="5893" max="5895" width="13.5703125" style="702" customWidth="1"/>
    <col min="5896" max="5896" width="14.28515625" style="702" customWidth="1"/>
    <col min="5897" max="5898" width="14" style="702" customWidth="1"/>
    <col min="5899" max="6144" width="11.42578125" style="702"/>
    <col min="6145" max="6145" width="46" style="702" customWidth="1"/>
    <col min="6146" max="6146" width="14.42578125" style="702" customWidth="1"/>
    <col min="6147" max="6148" width="14" style="702" customWidth="1"/>
    <col min="6149" max="6151" width="13.5703125" style="702" customWidth="1"/>
    <col min="6152" max="6152" width="14.28515625" style="702" customWidth="1"/>
    <col min="6153" max="6154" width="14" style="702" customWidth="1"/>
    <col min="6155" max="6400" width="11.42578125" style="702"/>
    <col min="6401" max="6401" width="46" style="702" customWidth="1"/>
    <col min="6402" max="6402" width="14.42578125" style="702" customWidth="1"/>
    <col min="6403" max="6404" width="14" style="702" customWidth="1"/>
    <col min="6405" max="6407" width="13.5703125" style="702" customWidth="1"/>
    <col min="6408" max="6408" width="14.28515625" style="702" customWidth="1"/>
    <col min="6409" max="6410" width="14" style="702" customWidth="1"/>
    <col min="6411" max="6656" width="11.42578125" style="702"/>
    <col min="6657" max="6657" width="46" style="702" customWidth="1"/>
    <col min="6658" max="6658" width="14.42578125" style="702" customWidth="1"/>
    <col min="6659" max="6660" width="14" style="702" customWidth="1"/>
    <col min="6661" max="6663" width="13.5703125" style="702" customWidth="1"/>
    <col min="6664" max="6664" width="14.28515625" style="702" customWidth="1"/>
    <col min="6665" max="6666" width="14" style="702" customWidth="1"/>
    <col min="6667" max="6912" width="11.42578125" style="702"/>
    <col min="6913" max="6913" width="46" style="702" customWidth="1"/>
    <col min="6914" max="6914" width="14.42578125" style="702" customWidth="1"/>
    <col min="6915" max="6916" width="14" style="702" customWidth="1"/>
    <col min="6917" max="6919" width="13.5703125" style="702" customWidth="1"/>
    <col min="6920" max="6920" width="14.28515625" style="702" customWidth="1"/>
    <col min="6921" max="6922" width="14" style="702" customWidth="1"/>
    <col min="6923" max="7168" width="11.42578125" style="702"/>
    <col min="7169" max="7169" width="46" style="702" customWidth="1"/>
    <col min="7170" max="7170" width="14.42578125" style="702" customWidth="1"/>
    <col min="7171" max="7172" width="14" style="702" customWidth="1"/>
    <col min="7173" max="7175" width="13.5703125" style="702" customWidth="1"/>
    <col min="7176" max="7176" width="14.28515625" style="702" customWidth="1"/>
    <col min="7177" max="7178" width="14" style="702" customWidth="1"/>
    <col min="7179" max="7424" width="11.42578125" style="702"/>
    <col min="7425" max="7425" width="46" style="702" customWidth="1"/>
    <col min="7426" max="7426" width="14.42578125" style="702" customWidth="1"/>
    <col min="7427" max="7428" width="14" style="702" customWidth="1"/>
    <col min="7429" max="7431" width="13.5703125" style="702" customWidth="1"/>
    <col min="7432" max="7432" width="14.28515625" style="702" customWidth="1"/>
    <col min="7433" max="7434" width="14" style="702" customWidth="1"/>
    <col min="7435" max="7680" width="11.42578125" style="702"/>
    <col min="7681" max="7681" width="46" style="702" customWidth="1"/>
    <col min="7682" max="7682" width="14.42578125" style="702" customWidth="1"/>
    <col min="7683" max="7684" width="14" style="702" customWidth="1"/>
    <col min="7685" max="7687" width="13.5703125" style="702" customWidth="1"/>
    <col min="7688" max="7688" width="14.28515625" style="702" customWidth="1"/>
    <col min="7689" max="7690" width="14" style="702" customWidth="1"/>
    <col min="7691" max="7936" width="11.42578125" style="702"/>
    <col min="7937" max="7937" width="46" style="702" customWidth="1"/>
    <col min="7938" max="7938" width="14.42578125" style="702" customWidth="1"/>
    <col min="7939" max="7940" width="14" style="702" customWidth="1"/>
    <col min="7941" max="7943" width="13.5703125" style="702" customWidth="1"/>
    <col min="7944" max="7944" width="14.28515625" style="702" customWidth="1"/>
    <col min="7945" max="7946" width="14" style="702" customWidth="1"/>
    <col min="7947" max="8192" width="11.42578125" style="702"/>
    <col min="8193" max="8193" width="46" style="702" customWidth="1"/>
    <col min="8194" max="8194" width="14.42578125" style="702" customWidth="1"/>
    <col min="8195" max="8196" width="14" style="702" customWidth="1"/>
    <col min="8197" max="8199" width="13.5703125" style="702" customWidth="1"/>
    <col min="8200" max="8200" width="14.28515625" style="702" customWidth="1"/>
    <col min="8201" max="8202" width="14" style="702" customWidth="1"/>
    <col min="8203" max="8448" width="11.42578125" style="702"/>
    <col min="8449" max="8449" width="46" style="702" customWidth="1"/>
    <col min="8450" max="8450" width="14.42578125" style="702" customWidth="1"/>
    <col min="8451" max="8452" width="14" style="702" customWidth="1"/>
    <col min="8453" max="8455" width="13.5703125" style="702" customWidth="1"/>
    <col min="8456" max="8456" width="14.28515625" style="702" customWidth="1"/>
    <col min="8457" max="8458" width="14" style="702" customWidth="1"/>
    <col min="8459" max="8704" width="11.42578125" style="702"/>
    <col min="8705" max="8705" width="46" style="702" customWidth="1"/>
    <col min="8706" max="8706" width="14.42578125" style="702" customWidth="1"/>
    <col min="8707" max="8708" width="14" style="702" customWidth="1"/>
    <col min="8709" max="8711" width="13.5703125" style="702" customWidth="1"/>
    <col min="8712" max="8712" width="14.28515625" style="702" customWidth="1"/>
    <col min="8713" max="8714" width="14" style="702" customWidth="1"/>
    <col min="8715" max="8960" width="11.42578125" style="702"/>
    <col min="8961" max="8961" width="46" style="702" customWidth="1"/>
    <col min="8962" max="8962" width="14.42578125" style="702" customWidth="1"/>
    <col min="8963" max="8964" width="14" style="702" customWidth="1"/>
    <col min="8965" max="8967" width="13.5703125" style="702" customWidth="1"/>
    <col min="8968" max="8968" width="14.28515625" style="702" customWidth="1"/>
    <col min="8969" max="8970" width="14" style="702" customWidth="1"/>
    <col min="8971" max="9216" width="11.42578125" style="702"/>
    <col min="9217" max="9217" width="46" style="702" customWidth="1"/>
    <col min="9218" max="9218" width="14.42578125" style="702" customWidth="1"/>
    <col min="9219" max="9220" width="14" style="702" customWidth="1"/>
    <col min="9221" max="9223" width="13.5703125" style="702" customWidth="1"/>
    <col min="9224" max="9224" width="14.28515625" style="702" customWidth="1"/>
    <col min="9225" max="9226" width="14" style="702" customWidth="1"/>
    <col min="9227" max="9472" width="11.42578125" style="702"/>
    <col min="9473" max="9473" width="46" style="702" customWidth="1"/>
    <col min="9474" max="9474" width="14.42578125" style="702" customWidth="1"/>
    <col min="9475" max="9476" width="14" style="702" customWidth="1"/>
    <col min="9477" max="9479" width="13.5703125" style="702" customWidth="1"/>
    <col min="9480" max="9480" width="14.28515625" style="702" customWidth="1"/>
    <col min="9481" max="9482" width="14" style="702" customWidth="1"/>
    <col min="9483" max="9728" width="11.42578125" style="702"/>
    <col min="9729" max="9729" width="46" style="702" customWidth="1"/>
    <col min="9730" max="9730" width="14.42578125" style="702" customWidth="1"/>
    <col min="9731" max="9732" width="14" style="702" customWidth="1"/>
    <col min="9733" max="9735" width="13.5703125" style="702" customWidth="1"/>
    <col min="9736" max="9736" width="14.28515625" style="702" customWidth="1"/>
    <col min="9737" max="9738" width="14" style="702" customWidth="1"/>
    <col min="9739" max="9984" width="11.42578125" style="702"/>
    <col min="9985" max="9985" width="46" style="702" customWidth="1"/>
    <col min="9986" max="9986" width="14.42578125" style="702" customWidth="1"/>
    <col min="9987" max="9988" width="14" style="702" customWidth="1"/>
    <col min="9989" max="9991" width="13.5703125" style="702" customWidth="1"/>
    <col min="9992" max="9992" width="14.28515625" style="702" customWidth="1"/>
    <col min="9993" max="9994" width="14" style="702" customWidth="1"/>
    <col min="9995" max="10240" width="11.42578125" style="702"/>
    <col min="10241" max="10241" width="46" style="702" customWidth="1"/>
    <col min="10242" max="10242" width="14.42578125" style="702" customWidth="1"/>
    <col min="10243" max="10244" width="14" style="702" customWidth="1"/>
    <col min="10245" max="10247" width="13.5703125" style="702" customWidth="1"/>
    <col min="10248" max="10248" width="14.28515625" style="702" customWidth="1"/>
    <col min="10249" max="10250" width="14" style="702" customWidth="1"/>
    <col min="10251" max="10496" width="11.42578125" style="702"/>
    <col min="10497" max="10497" width="46" style="702" customWidth="1"/>
    <col min="10498" max="10498" width="14.42578125" style="702" customWidth="1"/>
    <col min="10499" max="10500" width="14" style="702" customWidth="1"/>
    <col min="10501" max="10503" width="13.5703125" style="702" customWidth="1"/>
    <col min="10504" max="10504" width="14.28515625" style="702" customWidth="1"/>
    <col min="10505" max="10506" width="14" style="702" customWidth="1"/>
    <col min="10507" max="10752" width="11.42578125" style="702"/>
    <col min="10753" max="10753" width="46" style="702" customWidth="1"/>
    <col min="10754" max="10754" width="14.42578125" style="702" customWidth="1"/>
    <col min="10755" max="10756" width="14" style="702" customWidth="1"/>
    <col min="10757" max="10759" width="13.5703125" style="702" customWidth="1"/>
    <col min="10760" max="10760" width="14.28515625" style="702" customWidth="1"/>
    <col min="10761" max="10762" width="14" style="702" customWidth="1"/>
    <col min="10763" max="11008" width="11.42578125" style="702"/>
    <col min="11009" max="11009" width="46" style="702" customWidth="1"/>
    <col min="11010" max="11010" width="14.42578125" style="702" customWidth="1"/>
    <col min="11011" max="11012" width="14" style="702" customWidth="1"/>
    <col min="11013" max="11015" width="13.5703125" style="702" customWidth="1"/>
    <col min="11016" max="11016" width="14.28515625" style="702" customWidth="1"/>
    <col min="11017" max="11018" width="14" style="702" customWidth="1"/>
    <col min="11019" max="11264" width="11.42578125" style="702"/>
    <col min="11265" max="11265" width="46" style="702" customWidth="1"/>
    <col min="11266" max="11266" width="14.42578125" style="702" customWidth="1"/>
    <col min="11267" max="11268" width="14" style="702" customWidth="1"/>
    <col min="11269" max="11271" width="13.5703125" style="702" customWidth="1"/>
    <col min="11272" max="11272" width="14.28515625" style="702" customWidth="1"/>
    <col min="11273" max="11274" width="14" style="702" customWidth="1"/>
    <col min="11275" max="11520" width="11.42578125" style="702"/>
    <col min="11521" max="11521" width="46" style="702" customWidth="1"/>
    <col min="11522" max="11522" width="14.42578125" style="702" customWidth="1"/>
    <col min="11523" max="11524" width="14" style="702" customWidth="1"/>
    <col min="11525" max="11527" width="13.5703125" style="702" customWidth="1"/>
    <col min="11528" max="11528" width="14.28515625" style="702" customWidth="1"/>
    <col min="11529" max="11530" width="14" style="702" customWidth="1"/>
    <col min="11531" max="11776" width="11.42578125" style="702"/>
    <col min="11777" max="11777" width="46" style="702" customWidth="1"/>
    <col min="11778" max="11778" width="14.42578125" style="702" customWidth="1"/>
    <col min="11779" max="11780" width="14" style="702" customWidth="1"/>
    <col min="11781" max="11783" width="13.5703125" style="702" customWidth="1"/>
    <col min="11784" max="11784" width="14.28515625" style="702" customWidth="1"/>
    <col min="11785" max="11786" width="14" style="702" customWidth="1"/>
    <col min="11787" max="12032" width="11.42578125" style="702"/>
    <col min="12033" max="12033" width="46" style="702" customWidth="1"/>
    <col min="12034" max="12034" width="14.42578125" style="702" customWidth="1"/>
    <col min="12035" max="12036" width="14" style="702" customWidth="1"/>
    <col min="12037" max="12039" width="13.5703125" style="702" customWidth="1"/>
    <col min="12040" max="12040" width="14.28515625" style="702" customWidth="1"/>
    <col min="12041" max="12042" width="14" style="702" customWidth="1"/>
    <col min="12043" max="12288" width="11.42578125" style="702"/>
    <col min="12289" max="12289" width="46" style="702" customWidth="1"/>
    <col min="12290" max="12290" width="14.42578125" style="702" customWidth="1"/>
    <col min="12291" max="12292" width="14" style="702" customWidth="1"/>
    <col min="12293" max="12295" width="13.5703125" style="702" customWidth="1"/>
    <col min="12296" max="12296" width="14.28515625" style="702" customWidth="1"/>
    <col min="12297" max="12298" width="14" style="702" customWidth="1"/>
    <col min="12299" max="12544" width="11.42578125" style="702"/>
    <col min="12545" max="12545" width="46" style="702" customWidth="1"/>
    <col min="12546" max="12546" width="14.42578125" style="702" customWidth="1"/>
    <col min="12547" max="12548" width="14" style="702" customWidth="1"/>
    <col min="12549" max="12551" width="13.5703125" style="702" customWidth="1"/>
    <col min="12552" max="12552" width="14.28515625" style="702" customWidth="1"/>
    <col min="12553" max="12554" width="14" style="702" customWidth="1"/>
    <col min="12555" max="12800" width="11.42578125" style="702"/>
    <col min="12801" max="12801" width="46" style="702" customWidth="1"/>
    <col min="12802" max="12802" width="14.42578125" style="702" customWidth="1"/>
    <col min="12803" max="12804" width="14" style="702" customWidth="1"/>
    <col min="12805" max="12807" width="13.5703125" style="702" customWidth="1"/>
    <col min="12808" max="12808" width="14.28515625" style="702" customWidth="1"/>
    <col min="12809" max="12810" width="14" style="702" customWidth="1"/>
    <col min="12811" max="13056" width="11.42578125" style="702"/>
    <col min="13057" max="13057" width="46" style="702" customWidth="1"/>
    <col min="13058" max="13058" width="14.42578125" style="702" customWidth="1"/>
    <col min="13059" max="13060" width="14" style="702" customWidth="1"/>
    <col min="13061" max="13063" width="13.5703125" style="702" customWidth="1"/>
    <col min="13064" max="13064" width="14.28515625" style="702" customWidth="1"/>
    <col min="13065" max="13066" width="14" style="702" customWidth="1"/>
    <col min="13067" max="13312" width="11.42578125" style="702"/>
    <col min="13313" max="13313" width="46" style="702" customWidth="1"/>
    <col min="13314" max="13314" width="14.42578125" style="702" customWidth="1"/>
    <col min="13315" max="13316" width="14" style="702" customWidth="1"/>
    <col min="13317" max="13319" width="13.5703125" style="702" customWidth="1"/>
    <col min="13320" max="13320" width="14.28515625" style="702" customWidth="1"/>
    <col min="13321" max="13322" width="14" style="702" customWidth="1"/>
    <col min="13323" max="13568" width="11.42578125" style="702"/>
    <col min="13569" max="13569" width="46" style="702" customWidth="1"/>
    <col min="13570" max="13570" width="14.42578125" style="702" customWidth="1"/>
    <col min="13571" max="13572" width="14" style="702" customWidth="1"/>
    <col min="13573" max="13575" width="13.5703125" style="702" customWidth="1"/>
    <col min="13576" max="13576" width="14.28515625" style="702" customWidth="1"/>
    <col min="13577" max="13578" width="14" style="702" customWidth="1"/>
    <col min="13579" max="13824" width="11.42578125" style="702"/>
    <col min="13825" max="13825" width="46" style="702" customWidth="1"/>
    <col min="13826" max="13826" width="14.42578125" style="702" customWidth="1"/>
    <col min="13827" max="13828" width="14" style="702" customWidth="1"/>
    <col min="13829" max="13831" width="13.5703125" style="702" customWidth="1"/>
    <col min="13832" max="13832" width="14.28515625" style="702" customWidth="1"/>
    <col min="13833" max="13834" width="14" style="702" customWidth="1"/>
    <col min="13835" max="14080" width="11.42578125" style="702"/>
    <col min="14081" max="14081" width="46" style="702" customWidth="1"/>
    <col min="14082" max="14082" width="14.42578125" style="702" customWidth="1"/>
    <col min="14083" max="14084" width="14" style="702" customWidth="1"/>
    <col min="14085" max="14087" width="13.5703125" style="702" customWidth="1"/>
    <col min="14088" max="14088" width="14.28515625" style="702" customWidth="1"/>
    <col min="14089" max="14090" width="14" style="702" customWidth="1"/>
    <col min="14091" max="14336" width="11.42578125" style="702"/>
    <col min="14337" max="14337" width="46" style="702" customWidth="1"/>
    <col min="14338" max="14338" width="14.42578125" style="702" customWidth="1"/>
    <col min="14339" max="14340" width="14" style="702" customWidth="1"/>
    <col min="14341" max="14343" width="13.5703125" style="702" customWidth="1"/>
    <col min="14344" max="14344" width="14.28515625" style="702" customWidth="1"/>
    <col min="14345" max="14346" width="14" style="702" customWidth="1"/>
    <col min="14347" max="14592" width="11.42578125" style="702"/>
    <col min="14593" max="14593" width="46" style="702" customWidth="1"/>
    <col min="14594" max="14594" width="14.42578125" style="702" customWidth="1"/>
    <col min="14595" max="14596" width="14" style="702" customWidth="1"/>
    <col min="14597" max="14599" width="13.5703125" style="702" customWidth="1"/>
    <col min="14600" max="14600" width="14.28515625" style="702" customWidth="1"/>
    <col min="14601" max="14602" width="14" style="702" customWidth="1"/>
    <col min="14603" max="14848" width="11.42578125" style="702"/>
    <col min="14849" max="14849" width="46" style="702" customWidth="1"/>
    <col min="14850" max="14850" width="14.42578125" style="702" customWidth="1"/>
    <col min="14851" max="14852" width="14" style="702" customWidth="1"/>
    <col min="14853" max="14855" width="13.5703125" style="702" customWidth="1"/>
    <col min="14856" max="14856" width="14.28515625" style="702" customWidth="1"/>
    <col min="14857" max="14858" width="14" style="702" customWidth="1"/>
    <col min="14859" max="15104" width="11.42578125" style="702"/>
    <col min="15105" max="15105" width="46" style="702" customWidth="1"/>
    <col min="15106" max="15106" width="14.42578125" style="702" customWidth="1"/>
    <col min="15107" max="15108" width="14" style="702" customWidth="1"/>
    <col min="15109" max="15111" width="13.5703125" style="702" customWidth="1"/>
    <col min="15112" max="15112" width="14.28515625" style="702" customWidth="1"/>
    <col min="15113" max="15114" width="14" style="702" customWidth="1"/>
    <col min="15115" max="15360" width="11.42578125" style="702"/>
    <col min="15361" max="15361" width="46" style="702" customWidth="1"/>
    <col min="15362" max="15362" width="14.42578125" style="702" customWidth="1"/>
    <col min="15363" max="15364" width="14" style="702" customWidth="1"/>
    <col min="15365" max="15367" width="13.5703125" style="702" customWidth="1"/>
    <col min="15368" max="15368" width="14.28515625" style="702" customWidth="1"/>
    <col min="15369" max="15370" width="14" style="702" customWidth="1"/>
    <col min="15371" max="15616" width="11.42578125" style="702"/>
    <col min="15617" max="15617" width="46" style="702" customWidth="1"/>
    <col min="15618" max="15618" width="14.42578125" style="702" customWidth="1"/>
    <col min="15619" max="15620" width="14" style="702" customWidth="1"/>
    <col min="15621" max="15623" width="13.5703125" style="702" customWidth="1"/>
    <col min="15624" max="15624" width="14.28515625" style="702" customWidth="1"/>
    <col min="15625" max="15626" width="14" style="702" customWidth="1"/>
    <col min="15627" max="15872" width="11.42578125" style="702"/>
    <col min="15873" max="15873" width="46" style="702" customWidth="1"/>
    <col min="15874" max="15874" width="14.42578125" style="702" customWidth="1"/>
    <col min="15875" max="15876" width="14" style="702" customWidth="1"/>
    <col min="15877" max="15879" width="13.5703125" style="702" customWidth="1"/>
    <col min="15880" max="15880" width="14.28515625" style="702" customWidth="1"/>
    <col min="15881" max="15882" width="14" style="702" customWidth="1"/>
    <col min="15883" max="16128" width="11.42578125" style="702"/>
    <col min="16129" max="16129" width="46" style="702" customWidth="1"/>
    <col min="16130" max="16130" width="14.42578125" style="702" customWidth="1"/>
    <col min="16131" max="16132" width="14" style="702" customWidth="1"/>
    <col min="16133" max="16135" width="13.5703125" style="702" customWidth="1"/>
    <col min="16136" max="16136" width="14.28515625" style="702" customWidth="1"/>
    <col min="16137" max="16138" width="14" style="702" customWidth="1"/>
    <col min="16139" max="16384" width="11.42578125" style="702"/>
  </cols>
  <sheetData>
    <row r="1" spans="1:10" ht="130.5" hidden="1" customHeight="1" thickBot="1">
      <c r="A1" s="881"/>
      <c r="B1" s="881"/>
      <c r="C1" s="881"/>
      <c r="D1" s="881"/>
      <c r="E1" s="881"/>
      <c r="F1" s="881"/>
      <c r="G1" s="881"/>
      <c r="H1" s="881"/>
      <c r="I1" s="881"/>
      <c r="J1" s="701"/>
    </row>
    <row r="2" spans="1:10">
      <c r="A2" s="882" t="s">
        <v>560</v>
      </c>
      <c r="B2" s="883"/>
      <c r="C2" s="883"/>
      <c r="D2" s="883"/>
      <c r="E2" s="883"/>
      <c r="F2" s="883"/>
      <c r="G2" s="883"/>
      <c r="H2" s="883"/>
      <c r="I2" s="883"/>
      <c r="J2" s="884"/>
    </row>
    <row r="3" spans="1:10">
      <c r="A3" s="885" t="s">
        <v>200</v>
      </c>
      <c r="B3" s="886"/>
      <c r="C3" s="886"/>
      <c r="D3" s="886"/>
      <c r="E3" s="886"/>
      <c r="F3" s="886"/>
      <c r="G3" s="886"/>
      <c r="H3" s="886"/>
      <c r="I3" s="886"/>
      <c r="J3" s="887"/>
    </row>
    <row r="4" spans="1:10" ht="24.75" customHeight="1" thickBot="1">
      <c r="A4" s="703" t="s">
        <v>561</v>
      </c>
      <c r="B4" s="888"/>
      <c r="C4" s="888"/>
      <c r="D4" s="888"/>
      <c r="E4" s="889"/>
      <c r="F4" s="889"/>
      <c r="G4" s="889"/>
      <c r="H4" s="889"/>
      <c r="I4" s="889"/>
      <c r="J4" s="890"/>
    </row>
    <row r="5" spans="1:10" ht="33" customHeight="1">
      <c r="A5" s="891" t="s">
        <v>256</v>
      </c>
      <c r="B5" s="892" t="s">
        <v>257</v>
      </c>
      <c r="C5" s="893"/>
      <c r="D5" s="894"/>
      <c r="E5" s="892" t="s">
        <v>258</v>
      </c>
      <c r="F5" s="893"/>
      <c r="G5" s="894"/>
      <c r="H5" s="892" t="s">
        <v>259</v>
      </c>
      <c r="I5" s="893"/>
      <c r="J5" s="894"/>
    </row>
    <row r="6" spans="1:10" ht="21.75" customHeight="1" thickBot="1">
      <c r="A6" s="891"/>
      <c r="B6" s="704" t="s">
        <v>562</v>
      </c>
      <c r="C6" s="705" t="s">
        <v>563</v>
      </c>
      <c r="D6" s="706" t="s">
        <v>564</v>
      </c>
      <c r="E6" s="704" t="s">
        <v>562</v>
      </c>
      <c r="F6" s="705" t="s">
        <v>563</v>
      </c>
      <c r="G6" s="706" t="s">
        <v>564</v>
      </c>
      <c r="H6" s="704" t="s">
        <v>562</v>
      </c>
      <c r="I6" s="705" t="s">
        <v>563</v>
      </c>
      <c r="J6" s="706" t="s">
        <v>564</v>
      </c>
    </row>
    <row r="7" spans="1:10" s="673" customFormat="1" ht="13.5" thickBot="1">
      <c r="A7" s="707" t="s">
        <v>262</v>
      </c>
      <c r="B7" s="708">
        <v>2620888174</v>
      </c>
      <c r="C7" s="709">
        <v>817571188</v>
      </c>
      <c r="D7" s="710">
        <v>549217193</v>
      </c>
      <c r="E7" s="708">
        <v>2101005000</v>
      </c>
      <c r="F7" s="709">
        <v>1337090595</v>
      </c>
      <c r="G7" s="710">
        <v>1337090595</v>
      </c>
      <c r="H7" s="711">
        <v>4721893174</v>
      </c>
      <c r="I7" s="711">
        <v>2154661783</v>
      </c>
      <c r="J7" s="711">
        <v>1886307788</v>
      </c>
    </row>
    <row r="8" spans="1:10" s="673" customFormat="1">
      <c r="A8" s="712" t="s">
        <v>263</v>
      </c>
      <c r="B8" s="713">
        <v>1518610086</v>
      </c>
      <c r="C8" s="714">
        <v>781574440</v>
      </c>
      <c r="D8" s="715">
        <v>320821291</v>
      </c>
      <c r="E8" s="713">
        <v>24067000</v>
      </c>
      <c r="F8" s="714">
        <v>24067000</v>
      </c>
      <c r="G8" s="715">
        <v>20090800</v>
      </c>
      <c r="H8" s="713">
        <v>1542677086</v>
      </c>
      <c r="I8" s="714">
        <v>805641440</v>
      </c>
      <c r="J8" s="715">
        <v>340912091</v>
      </c>
    </row>
    <row r="9" spans="1:10">
      <c r="A9" s="716" t="s">
        <v>264</v>
      </c>
      <c r="B9" s="711">
        <v>338985391</v>
      </c>
      <c r="C9" s="717">
        <v>194570137</v>
      </c>
      <c r="D9" s="718">
        <v>81436034</v>
      </c>
      <c r="E9" s="711">
        <v>0</v>
      </c>
      <c r="F9" s="717">
        <v>0</v>
      </c>
      <c r="G9" s="718"/>
      <c r="H9" s="711">
        <v>338985391</v>
      </c>
      <c r="I9" s="717">
        <v>194570137</v>
      </c>
      <c r="J9" s="718">
        <v>81436034</v>
      </c>
    </row>
    <row r="10" spans="1:10">
      <c r="A10" s="716" t="s">
        <v>265</v>
      </c>
      <c r="B10" s="711">
        <v>1121090695</v>
      </c>
      <c r="C10" s="717">
        <v>541819283</v>
      </c>
      <c r="D10" s="718">
        <v>195482747</v>
      </c>
      <c r="E10" s="711">
        <v>22601000</v>
      </c>
      <c r="F10" s="717">
        <v>22601000</v>
      </c>
      <c r="G10" s="718">
        <v>18624800</v>
      </c>
      <c r="H10" s="711">
        <v>1143691695</v>
      </c>
      <c r="I10" s="717">
        <v>564420283</v>
      </c>
      <c r="J10" s="718">
        <v>214107547</v>
      </c>
    </row>
    <row r="11" spans="1:10" ht="13.5" thickBot="1">
      <c r="A11" s="719" t="s">
        <v>266</v>
      </c>
      <c r="B11" s="720">
        <v>58534000</v>
      </c>
      <c r="C11" s="721">
        <v>45185020</v>
      </c>
      <c r="D11" s="722">
        <v>43902510</v>
      </c>
      <c r="E11" s="720">
        <v>1466000</v>
      </c>
      <c r="F11" s="721">
        <v>1466000</v>
      </c>
      <c r="G11" s="722">
        <v>1466000</v>
      </c>
      <c r="H11" s="720">
        <v>60000000</v>
      </c>
      <c r="I11" s="721">
        <v>46651020</v>
      </c>
      <c r="J11" s="722">
        <v>45368510</v>
      </c>
    </row>
    <row r="12" spans="1:10" s="673" customFormat="1">
      <c r="A12" s="712" t="s">
        <v>267</v>
      </c>
      <c r="B12" s="713">
        <v>2989489087</v>
      </c>
      <c r="C12" s="713">
        <v>1188645284</v>
      </c>
      <c r="D12" s="713">
        <v>1188645284</v>
      </c>
      <c r="E12" s="713">
        <v>10538000</v>
      </c>
      <c r="F12" s="714">
        <v>0</v>
      </c>
      <c r="G12" s="715">
        <v>0</v>
      </c>
      <c r="H12" s="713">
        <v>2760027087</v>
      </c>
      <c r="I12" s="714">
        <v>1143081695</v>
      </c>
      <c r="J12" s="715">
        <v>1143081695</v>
      </c>
    </row>
    <row r="13" spans="1:10" s="727" customFormat="1" ht="12">
      <c r="A13" s="723" t="s">
        <v>268</v>
      </c>
      <c r="B13" s="724">
        <v>2749489087</v>
      </c>
      <c r="C13" s="725">
        <v>1143081695</v>
      </c>
      <c r="D13" s="726">
        <v>1143081695</v>
      </c>
      <c r="E13" s="724">
        <v>10538000</v>
      </c>
      <c r="F13" s="725">
        <v>0</v>
      </c>
      <c r="G13" s="726">
        <v>0</v>
      </c>
      <c r="H13" s="724">
        <v>2760027087</v>
      </c>
      <c r="I13" s="725">
        <v>1143081695</v>
      </c>
      <c r="J13" s="726">
        <v>1143081695</v>
      </c>
    </row>
    <row r="14" spans="1:10" s="728" customFormat="1" ht="11.25">
      <c r="A14" s="716" t="s">
        <v>269</v>
      </c>
      <c r="B14" s="711">
        <v>37928850</v>
      </c>
      <c r="C14" s="717">
        <v>0</v>
      </c>
      <c r="D14" s="718">
        <v>0</v>
      </c>
      <c r="E14" s="711">
        <v>10538000</v>
      </c>
      <c r="F14" s="717">
        <v>0</v>
      </c>
      <c r="G14" s="718">
        <v>0</v>
      </c>
      <c r="H14" s="711">
        <v>48466850</v>
      </c>
      <c r="I14" s="717">
        <v>0</v>
      </c>
      <c r="J14" s="718">
        <v>0</v>
      </c>
    </row>
    <row r="15" spans="1:10" s="728" customFormat="1" ht="11.25">
      <c r="A15" s="716" t="s">
        <v>270</v>
      </c>
      <c r="B15" s="711">
        <v>2680760237</v>
      </c>
      <c r="C15" s="717">
        <v>1112301792</v>
      </c>
      <c r="D15" s="718">
        <v>1112301792</v>
      </c>
      <c r="E15" s="711"/>
      <c r="F15" s="717"/>
      <c r="G15" s="718"/>
      <c r="H15" s="711">
        <v>2680760237</v>
      </c>
      <c r="I15" s="717">
        <v>1112301792</v>
      </c>
      <c r="J15" s="718">
        <v>1112301792</v>
      </c>
    </row>
    <row r="16" spans="1:10" s="728" customFormat="1" ht="11.25">
      <c r="A16" s="716" t="s">
        <v>210</v>
      </c>
      <c r="B16" s="711">
        <v>30800000</v>
      </c>
      <c r="C16" s="717">
        <v>30779903</v>
      </c>
      <c r="D16" s="718">
        <v>30779903</v>
      </c>
      <c r="E16" s="711"/>
      <c r="F16" s="717"/>
      <c r="G16" s="718"/>
      <c r="H16" s="711">
        <v>30800000</v>
      </c>
      <c r="I16" s="717">
        <v>30779903</v>
      </c>
      <c r="J16" s="718">
        <v>30779903</v>
      </c>
    </row>
    <row r="17" spans="1:13" s="727" customFormat="1" ht="12">
      <c r="A17" s="723" t="s">
        <v>271</v>
      </c>
      <c r="B17" s="724">
        <v>0</v>
      </c>
      <c r="C17" s="725">
        <v>0</v>
      </c>
      <c r="D17" s="726">
        <v>0</v>
      </c>
      <c r="E17" s="724">
        <v>0</v>
      </c>
      <c r="F17" s="725">
        <v>0</v>
      </c>
      <c r="G17" s="726">
        <v>0</v>
      </c>
      <c r="H17" s="724">
        <v>0</v>
      </c>
      <c r="I17" s="725">
        <v>0</v>
      </c>
      <c r="J17" s="726">
        <v>0</v>
      </c>
    </row>
    <row r="18" spans="1:13" s="728" customFormat="1" ht="11.25">
      <c r="A18" s="716" t="s">
        <v>272</v>
      </c>
      <c r="B18" s="711"/>
      <c r="C18" s="717"/>
      <c r="D18" s="718"/>
      <c r="E18" s="711"/>
      <c r="F18" s="717"/>
      <c r="G18" s="718"/>
      <c r="H18" s="711">
        <v>0</v>
      </c>
      <c r="I18" s="717">
        <v>0</v>
      </c>
      <c r="J18" s="718">
        <v>0</v>
      </c>
    </row>
    <row r="19" spans="1:13" s="728" customFormat="1" ht="11.25">
      <c r="A19" s="716" t="s">
        <v>273</v>
      </c>
      <c r="B19" s="711"/>
      <c r="C19" s="717"/>
      <c r="D19" s="718"/>
      <c r="E19" s="711"/>
      <c r="F19" s="717"/>
      <c r="G19" s="718"/>
      <c r="H19" s="711">
        <v>0</v>
      </c>
      <c r="I19" s="717">
        <v>0</v>
      </c>
      <c r="J19" s="718">
        <v>0</v>
      </c>
    </row>
    <row r="20" spans="1:13" s="673" customFormat="1">
      <c r="A20" s="729" t="s">
        <v>274</v>
      </c>
      <c r="B20" s="730">
        <v>240000000</v>
      </c>
      <c r="C20" s="731">
        <v>45563589</v>
      </c>
      <c r="D20" s="732">
        <v>45563589</v>
      </c>
      <c r="E20" s="730">
        <v>0</v>
      </c>
      <c r="F20" s="731">
        <v>0</v>
      </c>
      <c r="G20" s="732">
        <v>0</v>
      </c>
      <c r="H20" s="730">
        <v>240000000</v>
      </c>
      <c r="I20" s="731">
        <v>45563589</v>
      </c>
      <c r="J20" s="732">
        <v>45563589</v>
      </c>
    </row>
    <row r="21" spans="1:13" s="727" customFormat="1" ht="12">
      <c r="A21" s="723" t="s">
        <v>275</v>
      </c>
      <c r="B21" s="724">
        <v>240000000</v>
      </c>
      <c r="C21" s="725">
        <v>45563589</v>
      </c>
      <c r="D21" s="726">
        <v>45563589</v>
      </c>
      <c r="E21" s="724">
        <v>0</v>
      </c>
      <c r="F21" s="725">
        <v>0</v>
      </c>
      <c r="G21" s="726">
        <v>0</v>
      </c>
      <c r="H21" s="724">
        <v>240000000</v>
      </c>
      <c r="I21" s="725">
        <v>45563589</v>
      </c>
      <c r="J21" s="726">
        <v>45563589</v>
      </c>
    </row>
    <row r="22" spans="1:13">
      <c r="A22" s="716" t="s">
        <v>276</v>
      </c>
      <c r="B22" s="711">
        <v>240000000</v>
      </c>
      <c r="C22" s="717">
        <v>45563589</v>
      </c>
      <c r="D22" s="718">
        <v>45563589</v>
      </c>
      <c r="E22" s="711"/>
      <c r="F22" s="717"/>
      <c r="G22" s="718"/>
      <c r="H22" s="711">
        <v>240000000</v>
      </c>
      <c r="I22" s="717">
        <v>45563589</v>
      </c>
      <c r="J22" s="718">
        <v>45563589</v>
      </c>
    </row>
    <row r="23" spans="1:13" s="727" customFormat="1" thickBot="1">
      <c r="A23" s="733" t="s">
        <v>277</v>
      </c>
      <c r="B23" s="734"/>
      <c r="C23" s="735"/>
      <c r="D23" s="736"/>
      <c r="E23" s="734"/>
      <c r="F23" s="735"/>
      <c r="G23" s="736"/>
      <c r="H23" s="734">
        <v>0</v>
      </c>
      <c r="I23" s="735">
        <v>0</v>
      </c>
      <c r="J23" s="736">
        <v>0</v>
      </c>
    </row>
    <row r="24" spans="1:13" s="673" customFormat="1" ht="13.5" thickBot="1">
      <c r="A24" s="707" t="s">
        <v>278</v>
      </c>
      <c r="B24" s="708">
        <v>7128987347</v>
      </c>
      <c r="C24" s="708">
        <v>2787790912</v>
      </c>
      <c r="D24" s="708">
        <v>2058683768</v>
      </c>
      <c r="E24" s="708">
        <v>2135610000</v>
      </c>
      <c r="F24" s="709">
        <v>1361157595</v>
      </c>
      <c r="G24" s="710">
        <v>1357181395</v>
      </c>
      <c r="H24" s="708">
        <v>9264597347</v>
      </c>
      <c r="I24" s="709">
        <v>4148948507</v>
      </c>
      <c r="J24" s="709">
        <v>3415865163</v>
      </c>
      <c r="K24" s="673" t="s">
        <v>250</v>
      </c>
      <c r="L24" s="737" t="s">
        <v>250</v>
      </c>
      <c r="M24" s="737" t="s">
        <v>250</v>
      </c>
    </row>
    <row r="25" spans="1:13" ht="13.5" thickBot="1">
      <c r="A25" s="738"/>
      <c r="B25" s="739" t="s">
        <v>250</v>
      </c>
      <c r="C25" s="740"/>
      <c r="D25" s="741"/>
      <c r="E25" s="739"/>
      <c r="F25" s="740"/>
      <c r="G25" s="741"/>
      <c r="H25" s="739"/>
      <c r="I25" s="740"/>
      <c r="J25" s="741"/>
    </row>
    <row r="26" spans="1:13" s="673" customFormat="1" ht="13.5" thickBot="1">
      <c r="A26" s="707" t="s">
        <v>279</v>
      </c>
      <c r="B26" s="708">
        <v>28206140706</v>
      </c>
      <c r="C26" s="708">
        <v>9288305420</v>
      </c>
      <c r="D26" s="708">
        <v>3306722623</v>
      </c>
      <c r="E26" s="708">
        <v>4574086189</v>
      </c>
      <c r="F26" s="708">
        <v>0</v>
      </c>
      <c r="G26" s="708">
        <v>0</v>
      </c>
      <c r="H26" s="708">
        <v>32780226895</v>
      </c>
      <c r="I26" s="708">
        <v>9288305420</v>
      </c>
      <c r="J26" s="708">
        <v>3306722623</v>
      </c>
    </row>
    <row r="27" spans="1:13">
      <c r="A27" s="742"/>
      <c r="B27" s="742"/>
      <c r="C27" s="742"/>
      <c r="D27" s="742"/>
      <c r="E27" s="742"/>
      <c r="F27" s="742"/>
      <c r="G27" s="742"/>
      <c r="H27" s="743" t="s">
        <v>250</v>
      </c>
      <c r="I27" s="742" t="s">
        <v>250</v>
      </c>
      <c r="J27" s="744" t="s">
        <v>250</v>
      </c>
    </row>
    <row r="28" spans="1:13">
      <c r="A28" s="745" t="s">
        <v>565</v>
      </c>
      <c r="B28" s="745">
        <v>11674821881</v>
      </c>
      <c r="C28" s="745">
        <v>4153330730</v>
      </c>
      <c r="D28" s="745">
        <v>2707314490</v>
      </c>
      <c r="E28" s="745">
        <v>0</v>
      </c>
      <c r="F28" s="745">
        <v>0</v>
      </c>
      <c r="G28" s="745">
        <v>0</v>
      </c>
      <c r="H28" s="743">
        <v>11674821881</v>
      </c>
      <c r="I28" s="742">
        <v>4153330730</v>
      </c>
      <c r="J28" s="744">
        <v>2707314490</v>
      </c>
    </row>
    <row r="29" spans="1:13">
      <c r="A29" s="746" t="s">
        <v>566</v>
      </c>
      <c r="B29" s="742">
        <v>3345424131</v>
      </c>
      <c r="C29" s="742">
        <v>1228079569</v>
      </c>
      <c r="D29" s="742">
        <v>90160000</v>
      </c>
      <c r="E29" s="742"/>
      <c r="F29" s="742"/>
      <c r="G29" s="742"/>
      <c r="H29" s="743">
        <v>3345424131</v>
      </c>
      <c r="I29" s="742">
        <v>1228079569</v>
      </c>
      <c r="J29" s="744">
        <v>90160000</v>
      </c>
    </row>
    <row r="30" spans="1:13">
      <c r="A30" s="746" t="s">
        <v>567</v>
      </c>
      <c r="B30" s="742">
        <v>6937385860</v>
      </c>
      <c r="C30" s="742">
        <v>2918086055</v>
      </c>
      <c r="D30" s="742">
        <v>2617154490</v>
      </c>
      <c r="E30" s="742"/>
      <c r="F30" s="742"/>
      <c r="G30" s="742"/>
      <c r="H30" s="743">
        <v>6937385860</v>
      </c>
      <c r="I30" s="742">
        <v>2918086055</v>
      </c>
      <c r="J30" s="744">
        <v>2617154490</v>
      </c>
    </row>
    <row r="31" spans="1:13">
      <c r="A31" s="746" t="s">
        <v>568</v>
      </c>
      <c r="B31" s="742">
        <v>1392011890</v>
      </c>
      <c r="C31" s="742">
        <v>7165106</v>
      </c>
      <c r="D31" s="742">
        <v>0</v>
      </c>
      <c r="E31" s="742"/>
      <c r="F31" s="742"/>
      <c r="G31" s="742"/>
      <c r="H31" s="743">
        <v>1392011890</v>
      </c>
      <c r="I31" s="742">
        <v>7165106</v>
      </c>
      <c r="J31" s="744">
        <v>0</v>
      </c>
    </row>
    <row r="32" spans="1:13">
      <c r="A32" s="745" t="s">
        <v>569</v>
      </c>
      <c r="B32" s="745">
        <v>2945436111</v>
      </c>
      <c r="C32" s="745">
        <v>1337733822</v>
      </c>
      <c r="D32" s="745">
        <v>0</v>
      </c>
      <c r="E32" s="745"/>
      <c r="F32" s="745"/>
      <c r="G32" s="745"/>
      <c r="H32" s="747">
        <v>2945436111</v>
      </c>
      <c r="I32" s="745">
        <v>1337733822</v>
      </c>
      <c r="J32" s="748">
        <v>0</v>
      </c>
    </row>
    <row r="33" spans="1:12">
      <c r="A33" s="746" t="s">
        <v>570</v>
      </c>
      <c r="B33" s="742">
        <v>1541139112</v>
      </c>
      <c r="C33" s="742">
        <v>1105684326</v>
      </c>
      <c r="D33" s="742">
        <v>0</v>
      </c>
      <c r="E33" s="742"/>
      <c r="F33" s="742"/>
      <c r="G33" s="742"/>
      <c r="H33" s="743">
        <v>1541139112</v>
      </c>
      <c r="I33" s="742">
        <v>1105684326</v>
      </c>
      <c r="J33" s="744">
        <v>0</v>
      </c>
    </row>
    <row r="34" spans="1:12" ht="22.5">
      <c r="A34" s="746" t="s">
        <v>571</v>
      </c>
      <c r="B34" s="742">
        <v>1404296999</v>
      </c>
      <c r="C34" s="742">
        <v>232049496</v>
      </c>
      <c r="D34" s="742">
        <v>0</v>
      </c>
      <c r="E34" s="742"/>
      <c r="F34" s="742"/>
      <c r="G34" s="742"/>
      <c r="H34" s="743">
        <v>1404296999</v>
      </c>
      <c r="I34" s="742">
        <v>232049496</v>
      </c>
      <c r="J34" s="744">
        <v>0</v>
      </c>
    </row>
    <row r="35" spans="1:12">
      <c r="A35" s="745" t="s">
        <v>572</v>
      </c>
      <c r="B35" s="745">
        <v>5048984974</v>
      </c>
      <c r="C35" s="745">
        <v>256297063</v>
      </c>
      <c r="D35" s="745">
        <v>0</v>
      </c>
      <c r="E35" s="745">
        <v>4574086189</v>
      </c>
      <c r="F35" s="745">
        <v>0</v>
      </c>
      <c r="G35" s="745">
        <v>0</v>
      </c>
      <c r="H35" s="747">
        <v>9623071163</v>
      </c>
      <c r="I35" s="745">
        <v>256297063</v>
      </c>
      <c r="J35" s="748">
        <v>0</v>
      </c>
    </row>
    <row r="36" spans="1:12">
      <c r="A36" s="746" t="s">
        <v>573</v>
      </c>
      <c r="B36" s="742">
        <v>820432580</v>
      </c>
      <c r="C36" s="742">
        <v>162276597</v>
      </c>
      <c r="D36" s="742">
        <v>0</v>
      </c>
      <c r="E36" s="742"/>
      <c r="F36" s="742"/>
      <c r="G36" s="742"/>
      <c r="H36" s="743">
        <v>820432580</v>
      </c>
      <c r="I36" s="742">
        <v>162276597</v>
      </c>
      <c r="J36" s="744">
        <v>0</v>
      </c>
      <c r="L36" s="754"/>
    </row>
    <row r="37" spans="1:12">
      <c r="A37" s="746" t="s">
        <v>574</v>
      </c>
      <c r="B37" s="742">
        <v>500000000</v>
      </c>
      <c r="C37" s="742">
        <v>94020466</v>
      </c>
      <c r="D37" s="742">
        <v>0</v>
      </c>
      <c r="E37" s="742"/>
      <c r="F37" s="742"/>
      <c r="G37" s="742"/>
      <c r="H37" s="743">
        <v>500000000</v>
      </c>
      <c r="I37" s="742">
        <v>94020466</v>
      </c>
      <c r="J37" s="744">
        <v>0</v>
      </c>
    </row>
    <row r="38" spans="1:12" ht="22.5">
      <c r="A38" s="746" t="s">
        <v>575</v>
      </c>
      <c r="B38" s="742">
        <v>3728552394</v>
      </c>
      <c r="C38" s="742">
        <v>0</v>
      </c>
      <c r="D38" s="742">
        <v>0</v>
      </c>
      <c r="E38" s="742"/>
      <c r="F38" s="742"/>
      <c r="G38" s="742"/>
      <c r="H38" s="743">
        <v>3728552394</v>
      </c>
      <c r="I38" s="742">
        <v>0</v>
      </c>
      <c r="J38" s="744">
        <v>0</v>
      </c>
    </row>
    <row r="39" spans="1:12" ht="25.5">
      <c r="A39" s="749" t="s">
        <v>576</v>
      </c>
      <c r="B39" s="742">
        <v>0</v>
      </c>
      <c r="C39" s="742">
        <v>0</v>
      </c>
      <c r="D39" s="742">
        <v>0</v>
      </c>
      <c r="E39" s="742">
        <v>1074086189</v>
      </c>
      <c r="F39" s="742"/>
      <c r="G39" s="742"/>
      <c r="H39" s="743">
        <v>1074086189</v>
      </c>
      <c r="I39" s="742">
        <v>0</v>
      </c>
      <c r="J39" s="744">
        <v>0</v>
      </c>
    </row>
    <row r="40" spans="1:12" ht="63.75">
      <c r="A40" s="749" t="s">
        <v>577</v>
      </c>
      <c r="B40" s="742">
        <v>0</v>
      </c>
      <c r="C40" s="742">
        <v>0</v>
      </c>
      <c r="D40" s="742">
        <v>0</v>
      </c>
      <c r="E40" s="742">
        <v>3500000000</v>
      </c>
      <c r="F40" s="742"/>
      <c r="G40" s="742"/>
      <c r="H40" s="743">
        <v>3500000000</v>
      </c>
      <c r="I40" s="742">
        <v>0</v>
      </c>
      <c r="J40" s="744">
        <v>0</v>
      </c>
    </row>
    <row r="41" spans="1:12">
      <c r="A41" s="745" t="s">
        <v>578</v>
      </c>
      <c r="B41" s="745">
        <v>2823968904</v>
      </c>
      <c r="C41" s="745">
        <v>1222665946</v>
      </c>
      <c r="D41" s="745">
        <v>178255478</v>
      </c>
      <c r="E41" s="745"/>
      <c r="F41" s="745"/>
      <c r="G41" s="745"/>
      <c r="H41" s="747">
        <v>2823968904</v>
      </c>
      <c r="I41" s="745">
        <v>1222665946</v>
      </c>
      <c r="J41" s="748">
        <v>178255478</v>
      </c>
    </row>
    <row r="42" spans="1:12">
      <c r="A42" s="746" t="s">
        <v>579</v>
      </c>
      <c r="B42" s="742">
        <v>2823968904</v>
      </c>
      <c r="C42" s="742">
        <v>1222665946</v>
      </c>
      <c r="D42" s="742">
        <v>178255478</v>
      </c>
      <c r="E42" s="742"/>
      <c r="F42" s="742"/>
      <c r="G42" s="742"/>
      <c r="H42" s="743">
        <v>2823968904</v>
      </c>
      <c r="I42" s="742">
        <v>1222665946</v>
      </c>
      <c r="J42" s="744">
        <v>178255478</v>
      </c>
    </row>
    <row r="43" spans="1:12">
      <c r="A43" s="745" t="s">
        <v>580</v>
      </c>
      <c r="B43" s="745">
        <v>1941663602</v>
      </c>
      <c r="C43" s="745">
        <v>820788755</v>
      </c>
      <c r="D43" s="745">
        <v>204570855</v>
      </c>
      <c r="E43" s="745"/>
      <c r="F43" s="745"/>
      <c r="G43" s="745"/>
      <c r="H43" s="747">
        <v>1941663602</v>
      </c>
      <c r="I43" s="745">
        <v>820788755</v>
      </c>
      <c r="J43" s="748">
        <v>204570855</v>
      </c>
    </row>
    <row r="44" spans="1:12">
      <c r="A44" s="746" t="s">
        <v>581</v>
      </c>
      <c r="B44" s="742">
        <v>701444894</v>
      </c>
      <c r="C44" s="742">
        <v>146006530</v>
      </c>
      <c r="D44" s="742">
        <v>11800000</v>
      </c>
      <c r="E44" s="742"/>
      <c r="F44" s="742"/>
      <c r="G44" s="742"/>
      <c r="H44" s="743">
        <v>701444894</v>
      </c>
      <c r="I44" s="742">
        <v>146006530</v>
      </c>
      <c r="J44" s="744">
        <v>11800000</v>
      </c>
    </row>
    <row r="45" spans="1:12">
      <c r="A45" s="746" t="s">
        <v>582</v>
      </c>
      <c r="B45" s="742">
        <v>1240218708</v>
      </c>
      <c r="C45" s="742">
        <v>674782225</v>
      </c>
      <c r="D45" s="742">
        <v>192770855</v>
      </c>
      <c r="E45" s="742"/>
      <c r="F45" s="742"/>
      <c r="G45" s="742"/>
      <c r="H45" s="743">
        <v>1240218708</v>
      </c>
      <c r="I45" s="742">
        <v>674782225</v>
      </c>
      <c r="J45" s="744">
        <v>192770855</v>
      </c>
    </row>
    <row r="46" spans="1:12">
      <c r="A46" s="745" t="s">
        <v>583</v>
      </c>
      <c r="B46" s="745">
        <v>3771265234</v>
      </c>
      <c r="C46" s="745">
        <v>1497489104</v>
      </c>
      <c r="D46" s="745">
        <v>216581800</v>
      </c>
      <c r="E46" s="745"/>
      <c r="F46" s="745"/>
      <c r="G46" s="745"/>
      <c r="H46" s="747">
        <v>3771265234</v>
      </c>
      <c r="I46" s="745">
        <v>1497489104</v>
      </c>
      <c r="J46" s="748">
        <v>216581800</v>
      </c>
    </row>
    <row r="47" spans="1:12">
      <c r="A47" s="746" t="s">
        <v>584</v>
      </c>
      <c r="B47" s="742">
        <v>1848948385</v>
      </c>
      <c r="C47" s="742">
        <v>1034785901</v>
      </c>
      <c r="D47" s="742">
        <v>188339840</v>
      </c>
      <c r="E47" s="742"/>
      <c r="F47" s="742"/>
      <c r="G47" s="742"/>
      <c r="H47" s="743">
        <v>1848948385</v>
      </c>
      <c r="I47" s="742">
        <v>1034785901</v>
      </c>
      <c r="J47" s="744">
        <v>188339840</v>
      </c>
    </row>
    <row r="48" spans="1:12">
      <c r="A48" s="746" t="s">
        <v>585</v>
      </c>
      <c r="B48" s="742">
        <v>1922316849</v>
      </c>
      <c r="C48" s="742">
        <v>462703203</v>
      </c>
      <c r="D48" s="742">
        <v>28241960</v>
      </c>
      <c r="E48" s="742"/>
      <c r="F48" s="742"/>
      <c r="G48" s="742"/>
      <c r="H48" s="743">
        <v>1922316849</v>
      </c>
      <c r="I48" s="742">
        <v>462703203</v>
      </c>
      <c r="J48" s="744">
        <v>28241960</v>
      </c>
    </row>
    <row r="49" spans="1:10">
      <c r="A49" s="742"/>
      <c r="B49" s="742"/>
      <c r="C49" s="742"/>
      <c r="D49" s="742"/>
      <c r="E49" s="742"/>
      <c r="F49" s="742"/>
      <c r="G49" s="742"/>
      <c r="H49" s="743">
        <v>0</v>
      </c>
      <c r="I49" s="742">
        <v>0</v>
      </c>
      <c r="J49" s="744">
        <v>0</v>
      </c>
    </row>
    <row r="50" spans="1:10" ht="13.5" thickBot="1">
      <c r="A50" s="750"/>
      <c r="B50" s="751"/>
      <c r="C50" s="752"/>
      <c r="D50" s="753"/>
      <c r="E50" s="751"/>
      <c r="F50" s="752"/>
      <c r="G50" s="753"/>
      <c r="H50" s="751">
        <v>0</v>
      </c>
      <c r="I50" s="752">
        <v>0</v>
      </c>
      <c r="J50" s="753">
        <v>0</v>
      </c>
    </row>
    <row r="51" spans="1:10" ht="13.5" thickBot="1">
      <c r="A51" s="707" t="s">
        <v>586</v>
      </c>
      <c r="B51" s="708">
        <v>28206140706</v>
      </c>
      <c r="C51" s="708">
        <v>9288305420</v>
      </c>
      <c r="D51" s="708">
        <v>3306722623</v>
      </c>
      <c r="E51" s="708">
        <v>4574086189</v>
      </c>
      <c r="F51" s="708">
        <v>0</v>
      </c>
      <c r="G51" s="708">
        <v>0</v>
      </c>
      <c r="H51" s="708">
        <v>32780226895</v>
      </c>
      <c r="I51" s="708">
        <v>9288305420</v>
      </c>
      <c r="J51" s="708">
        <v>3306722623</v>
      </c>
    </row>
    <row r="52" spans="1:10">
      <c r="B52" s="754" t="s">
        <v>250</v>
      </c>
      <c r="E52" s="754" t="s">
        <v>250</v>
      </c>
      <c r="H52" s="754" t="s">
        <v>250</v>
      </c>
      <c r="I52" s="754" t="s">
        <v>250</v>
      </c>
      <c r="J52" s="754" t="s">
        <v>250</v>
      </c>
    </row>
    <row r="53" spans="1:10">
      <c r="B53" s="754" t="s">
        <v>250</v>
      </c>
      <c r="I53" s="702" t="s">
        <v>250</v>
      </c>
    </row>
  </sheetData>
  <mergeCells count="8">
    <mergeCell ref="A1:I1"/>
    <mergeCell ref="A2:J2"/>
    <mergeCell ref="A3:J3"/>
    <mergeCell ref="B4:J4"/>
    <mergeCell ref="A5:A6"/>
    <mergeCell ref="B5:D5"/>
    <mergeCell ref="E5:G5"/>
    <mergeCell ref="H5:J5"/>
  </mergeCells>
  <pageMargins left="0.70866141732283472" right="0.31496062992125984" top="0.74803149606299213" bottom="0.74803149606299213" header="0.31496062992125984" footer="0.31496062992125984"/>
  <pageSetup scale="70" orientation="landscape"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5" zoomScale="70" zoomScaleNormal="70" workbookViewId="0">
      <selection activeCell="M19" sqref="M19"/>
    </sheetView>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898"/>
      <c r="C1" s="898"/>
      <c r="D1" s="898"/>
      <c r="E1" s="898"/>
      <c r="F1" s="898"/>
      <c r="G1" s="898"/>
      <c r="H1" s="898"/>
      <c r="I1" s="898"/>
      <c r="J1" s="898"/>
      <c r="K1" s="898"/>
      <c r="L1" s="898"/>
      <c r="M1" s="899"/>
    </row>
    <row r="2" spans="1:14" ht="23.25">
      <c r="A2" s="21"/>
      <c r="B2" s="900"/>
      <c r="C2" s="900"/>
      <c r="D2" s="900"/>
      <c r="E2" s="900"/>
      <c r="F2" s="900"/>
      <c r="G2" s="900"/>
      <c r="H2" s="900"/>
      <c r="I2" s="900"/>
      <c r="J2" s="900"/>
      <c r="K2" s="900"/>
      <c r="L2" s="900"/>
      <c r="M2" s="901"/>
    </row>
    <row r="3" spans="1:14" ht="24" thickBot="1">
      <c r="A3" s="21"/>
      <c r="B3" s="900" t="s">
        <v>2</v>
      </c>
      <c r="C3" s="900"/>
      <c r="D3" s="900"/>
      <c r="E3" s="900"/>
      <c r="F3" s="900"/>
      <c r="G3" s="900"/>
      <c r="H3" s="900"/>
      <c r="I3" s="900"/>
      <c r="J3" s="900"/>
      <c r="K3" s="900"/>
      <c r="L3" s="900"/>
      <c r="M3" s="901"/>
    </row>
    <row r="4" spans="1:14" ht="24" hidden="1" thickBot="1">
      <c r="A4" s="21"/>
      <c r="B4" s="902" t="s">
        <v>161</v>
      </c>
      <c r="C4" s="902"/>
      <c r="D4" s="902"/>
      <c r="E4" s="902"/>
      <c r="F4" s="902"/>
      <c r="G4" s="902"/>
      <c r="H4" s="902"/>
      <c r="I4" s="902"/>
      <c r="J4" s="902"/>
      <c r="K4" s="902"/>
      <c r="L4" s="902"/>
      <c r="M4" s="903"/>
    </row>
    <row r="5" spans="1:14" ht="30.75" hidden="1" thickBot="1">
      <c r="A5" s="21"/>
      <c r="B5" s="17"/>
      <c r="C5" s="17"/>
      <c r="D5" s="17"/>
      <c r="E5" s="17"/>
      <c r="F5" s="17"/>
      <c r="G5" s="17"/>
      <c r="H5" s="17"/>
      <c r="I5" s="17"/>
      <c r="J5" s="17"/>
      <c r="K5" s="17"/>
      <c r="L5" s="17"/>
      <c r="M5" s="34"/>
    </row>
    <row r="6" spans="1:14" ht="20.25">
      <c r="A6" s="18"/>
      <c r="B6" s="19" t="s">
        <v>87</v>
      </c>
      <c r="C6" s="19" t="s">
        <v>88</v>
      </c>
      <c r="D6" s="19"/>
      <c r="E6" s="19" t="s">
        <v>87</v>
      </c>
      <c r="F6" s="19" t="s">
        <v>89</v>
      </c>
      <c r="G6" s="19" t="s">
        <v>90</v>
      </c>
      <c r="H6" s="19" t="s">
        <v>91</v>
      </c>
      <c r="I6" s="19" t="s">
        <v>92</v>
      </c>
      <c r="J6" s="19" t="s">
        <v>93</v>
      </c>
      <c r="K6" s="19" t="s">
        <v>94</v>
      </c>
      <c r="L6" s="19" t="s">
        <v>95</v>
      </c>
      <c r="M6" s="37" t="s">
        <v>164</v>
      </c>
    </row>
    <row r="7" spans="1:14" ht="126.75" customHeight="1">
      <c r="A7" s="54" t="s">
        <v>3</v>
      </c>
      <c r="B7" s="44" t="s">
        <v>4</v>
      </c>
      <c r="C7" s="22" t="s">
        <v>173</v>
      </c>
      <c r="D7" s="36" t="s">
        <v>174</v>
      </c>
      <c r="E7" s="36" t="s">
        <v>96</v>
      </c>
      <c r="F7" s="35" t="s">
        <v>153</v>
      </c>
      <c r="G7" s="35" t="s">
        <v>154</v>
      </c>
      <c r="H7" s="35" t="s">
        <v>155</v>
      </c>
      <c r="I7" s="35" t="s">
        <v>197</v>
      </c>
      <c r="J7" s="35" t="s">
        <v>156</v>
      </c>
      <c r="K7" s="35" t="s">
        <v>97</v>
      </c>
      <c r="L7" s="35" t="s">
        <v>98</v>
      </c>
      <c r="M7" s="26" t="s">
        <v>99</v>
      </c>
    </row>
    <row r="8" spans="1:14" ht="21.75" customHeight="1">
      <c r="A8" s="904" t="s">
        <v>17</v>
      </c>
      <c r="B8" s="905"/>
      <c r="C8" s="905"/>
      <c r="D8" s="905"/>
      <c r="E8" s="905"/>
      <c r="F8" s="905"/>
      <c r="G8" s="905"/>
      <c r="H8" s="905"/>
      <c r="I8" s="905"/>
      <c r="J8" s="905"/>
      <c r="K8" s="905"/>
      <c r="L8" s="905"/>
      <c r="M8" s="906"/>
    </row>
    <row r="9" spans="1:14" ht="129" customHeight="1">
      <c r="A9" s="41">
        <v>1</v>
      </c>
      <c r="B9" s="40" t="s">
        <v>100</v>
      </c>
      <c r="C9" s="42" t="s">
        <v>142</v>
      </c>
      <c r="D9" s="43">
        <v>106414</v>
      </c>
      <c r="E9" s="43" t="s">
        <v>126</v>
      </c>
      <c r="F9" s="43">
        <v>0</v>
      </c>
      <c r="G9" s="43">
        <v>56864</v>
      </c>
      <c r="H9" s="43">
        <v>50949</v>
      </c>
      <c r="I9" s="43">
        <v>3000</v>
      </c>
      <c r="J9" s="43">
        <f>AVERAGE(F9:I9)</f>
        <v>27703.25</v>
      </c>
      <c r="K9" s="44"/>
      <c r="L9" s="44"/>
      <c r="M9" s="45" t="s">
        <v>175</v>
      </c>
      <c r="N9" s="59"/>
    </row>
    <row r="10" spans="1:14" ht="51" customHeight="1">
      <c r="A10" s="41">
        <f>A9+1</f>
        <v>2</v>
      </c>
      <c r="B10" s="40" t="s">
        <v>101</v>
      </c>
      <c r="C10" s="42" t="s">
        <v>142</v>
      </c>
      <c r="D10" s="43">
        <f>+'[1]acumulado a dic 2014'!$C$8</f>
        <v>330314</v>
      </c>
      <c r="E10" s="43" t="s">
        <v>126</v>
      </c>
      <c r="F10" s="55">
        <v>330314</v>
      </c>
      <c r="G10" s="55">
        <v>330314</v>
      </c>
      <c r="H10" s="55">
        <v>330314</v>
      </c>
      <c r="I10" s="55">
        <v>300000</v>
      </c>
      <c r="J10" s="55">
        <f>AVERAGE(F10:I10)</f>
        <v>322735.5</v>
      </c>
      <c r="K10" s="46"/>
      <c r="L10" s="44"/>
      <c r="M10" s="47"/>
    </row>
    <row r="11" spans="1:14" ht="24.75" customHeight="1">
      <c r="A11" s="895" t="s">
        <v>143</v>
      </c>
      <c r="B11" s="896"/>
      <c r="C11" s="896"/>
      <c r="D11" s="896"/>
      <c r="E11" s="896"/>
      <c r="F11" s="896"/>
      <c r="G11" s="896"/>
      <c r="H11" s="896"/>
      <c r="I11" s="896"/>
      <c r="J11" s="896"/>
      <c r="K11" s="896"/>
      <c r="L11" s="896"/>
      <c r="M11" s="897"/>
    </row>
    <row r="12" spans="1:14" ht="106.5" customHeight="1">
      <c r="A12" s="41">
        <v>3</v>
      </c>
      <c r="B12" s="40" t="s">
        <v>102</v>
      </c>
      <c r="C12" s="42">
        <v>4.0999999999999996</v>
      </c>
      <c r="D12" s="43">
        <f>+'[1]acumulado a dic 2014'!$C$96</f>
        <v>100</v>
      </c>
      <c r="E12" s="24" t="s">
        <v>176</v>
      </c>
      <c r="F12" s="55">
        <v>0</v>
      </c>
      <c r="G12" s="55">
        <v>0</v>
      </c>
      <c r="H12" s="55">
        <v>20</v>
      </c>
      <c r="I12" s="55">
        <v>25</v>
      </c>
      <c r="J12" s="55">
        <f>AVERAGE(F12:I12)</f>
        <v>11.25</v>
      </c>
      <c r="K12" s="44"/>
      <c r="L12" s="44"/>
      <c r="M12" s="45" t="s">
        <v>195</v>
      </c>
    </row>
    <row r="13" spans="1:14" ht="35.25" customHeight="1">
      <c r="A13" s="41">
        <v>4</v>
      </c>
      <c r="B13" s="40" t="s">
        <v>145</v>
      </c>
      <c r="C13" s="42">
        <v>1.1000000000000001</v>
      </c>
      <c r="D13" s="43">
        <f>+'[1]acumulado a dic 2014'!$C$9</f>
        <v>120000</v>
      </c>
      <c r="E13" s="43" t="s">
        <v>126</v>
      </c>
      <c r="F13" s="55">
        <v>20000</v>
      </c>
      <c r="G13" s="55">
        <v>40000</v>
      </c>
      <c r="H13" s="55">
        <v>30000</v>
      </c>
      <c r="I13" s="55">
        <v>15000</v>
      </c>
      <c r="J13" s="55">
        <f>AVERAGE(F13:I13)</f>
        <v>26250</v>
      </c>
      <c r="K13" s="44"/>
      <c r="L13" s="44"/>
      <c r="M13" s="47"/>
    </row>
    <row r="14" spans="1:14" ht="54.75" customHeight="1">
      <c r="A14" s="41">
        <v>4</v>
      </c>
      <c r="B14" s="40" t="s">
        <v>146</v>
      </c>
      <c r="C14" s="42">
        <v>1.1000000000000001</v>
      </c>
      <c r="D14" s="43">
        <f>+'[1]acumulado a dic 2014'!$C$10</f>
        <v>4145</v>
      </c>
      <c r="E14" s="43" t="s">
        <v>126</v>
      </c>
      <c r="F14" s="55">
        <v>4145</v>
      </c>
      <c r="G14" s="55">
        <v>4145</v>
      </c>
      <c r="H14" s="55">
        <v>4145</v>
      </c>
      <c r="I14" s="55">
        <v>2000</v>
      </c>
      <c r="J14" s="55">
        <f>AVERAGE(F14:I14)</f>
        <v>3608.75</v>
      </c>
      <c r="K14" s="43"/>
      <c r="L14" s="44"/>
      <c r="M14" s="47"/>
    </row>
    <row r="15" spans="1:14" ht="60.75" customHeight="1">
      <c r="A15" s="41">
        <v>4</v>
      </c>
      <c r="B15" s="40" t="s">
        <v>147</v>
      </c>
      <c r="C15" s="42">
        <v>1.2</v>
      </c>
      <c r="D15" s="43">
        <f>+'[1]acumulado a dic 2014'!$C$20</f>
        <v>35356</v>
      </c>
      <c r="E15" s="43" t="s">
        <v>126</v>
      </c>
      <c r="F15" s="55">
        <v>35356</v>
      </c>
      <c r="G15" s="55">
        <v>35356</v>
      </c>
      <c r="H15" s="55">
        <v>35356</v>
      </c>
      <c r="I15" s="55">
        <v>35356</v>
      </c>
      <c r="J15" s="55">
        <f>AVERAGE(F15:I15)</f>
        <v>35356</v>
      </c>
      <c r="K15" s="44"/>
      <c r="L15" s="44"/>
      <c r="M15" s="45"/>
    </row>
    <row r="16" spans="1:14" ht="25.5" customHeight="1">
      <c r="A16" s="895" t="s">
        <v>18</v>
      </c>
      <c r="B16" s="896"/>
      <c r="C16" s="896"/>
      <c r="D16" s="896"/>
      <c r="E16" s="896"/>
      <c r="F16" s="896"/>
      <c r="G16" s="896"/>
      <c r="H16" s="896"/>
      <c r="I16" s="896"/>
      <c r="J16" s="896"/>
      <c r="K16" s="896"/>
      <c r="L16" s="896"/>
      <c r="M16" s="897"/>
    </row>
    <row r="17" spans="1:14" ht="54.75" customHeight="1">
      <c r="A17" s="41">
        <v>5</v>
      </c>
      <c r="B17" s="40" t="s">
        <v>103</v>
      </c>
      <c r="C17" s="42" t="s">
        <v>142</v>
      </c>
      <c r="D17" s="42">
        <v>3</v>
      </c>
      <c r="E17" s="43" t="s">
        <v>133</v>
      </c>
      <c r="F17" s="55">
        <v>3</v>
      </c>
      <c r="G17" s="55">
        <v>3</v>
      </c>
      <c r="H17" s="55">
        <v>3</v>
      </c>
      <c r="I17" s="55">
        <v>3</v>
      </c>
      <c r="J17" s="55">
        <f>AVERAGE(F17:I17)</f>
        <v>3</v>
      </c>
      <c r="K17" s="44"/>
      <c r="L17" s="44"/>
      <c r="M17" s="47"/>
    </row>
    <row r="18" spans="1:14" ht="25.5" customHeight="1">
      <c r="A18" s="895" t="s">
        <v>19</v>
      </c>
      <c r="B18" s="896"/>
      <c r="C18" s="896"/>
      <c r="D18" s="896"/>
      <c r="E18" s="896"/>
      <c r="F18" s="896"/>
      <c r="G18" s="896"/>
      <c r="H18" s="896"/>
      <c r="I18" s="896"/>
      <c r="J18" s="896"/>
      <c r="K18" s="896"/>
      <c r="L18" s="896"/>
      <c r="M18" s="897"/>
    </row>
    <row r="19" spans="1:14" ht="217.5" customHeight="1">
      <c r="A19" s="41">
        <v>6</v>
      </c>
      <c r="B19" s="40" t="s">
        <v>104</v>
      </c>
      <c r="C19" s="42" t="s">
        <v>157</v>
      </c>
      <c r="D19" s="43">
        <f>+'[1]acumulado a dic 2014'!$C$34</f>
        <v>2</v>
      </c>
      <c r="E19" s="43" t="s">
        <v>127</v>
      </c>
      <c r="F19" s="55">
        <v>0</v>
      </c>
      <c r="G19" s="55">
        <v>1</v>
      </c>
      <c r="H19" s="55">
        <v>1</v>
      </c>
      <c r="I19" s="55">
        <v>0</v>
      </c>
      <c r="J19" s="55">
        <f t="shared" ref="J19:J24" si="0">AVERAGE(F19:I19)</f>
        <v>0.5</v>
      </c>
      <c r="K19" s="44"/>
      <c r="L19" s="44"/>
      <c r="M19" s="45" t="s">
        <v>196</v>
      </c>
      <c r="N19" s="72"/>
    </row>
    <row r="20" spans="1:14" ht="51.75" customHeight="1">
      <c r="A20" s="41">
        <f>A19+1</f>
        <v>7</v>
      </c>
      <c r="B20" s="40" t="s">
        <v>105</v>
      </c>
      <c r="C20" s="42" t="s">
        <v>157</v>
      </c>
      <c r="D20" s="42">
        <v>6</v>
      </c>
      <c r="E20" s="43" t="s">
        <v>127</v>
      </c>
      <c r="F20" s="55">
        <v>6</v>
      </c>
      <c r="G20" s="55">
        <v>6</v>
      </c>
      <c r="H20" s="55">
        <v>6</v>
      </c>
      <c r="I20" s="55">
        <v>6</v>
      </c>
      <c r="J20" s="55">
        <f t="shared" si="0"/>
        <v>6</v>
      </c>
      <c r="K20" s="44"/>
      <c r="L20" s="44"/>
      <c r="M20" s="71"/>
    </row>
    <row r="21" spans="1:14" ht="51.75" customHeight="1">
      <c r="A21" s="41">
        <f>A20+1</f>
        <v>8</v>
      </c>
      <c r="B21" s="40" t="s">
        <v>158</v>
      </c>
      <c r="C21" s="42" t="s">
        <v>148</v>
      </c>
      <c r="D21" s="43">
        <f>+'[1]acumulado a dic 2014'!$C$38</f>
        <v>392</v>
      </c>
      <c r="E21" s="43" t="s">
        <v>126</v>
      </c>
      <c r="F21" s="55">
        <v>45</v>
      </c>
      <c r="G21" s="55">
        <v>160</v>
      </c>
      <c r="H21" s="55">
        <v>80</v>
      </c>
      <c r="I21" s="55">
        <v>0</v>
      </c>
      <c r="J21" s="55">
        <f t="shared" si="0"/>
        <v>71.25</v>
      </c>
      <c r="K21" s="44"/>
      <c r="L21" s="44"/>
      <c r="M21" s="47"/>
    </row>
    <row r="22" spans="1:14" ht="148.5" customHeight="1">
      <c r="A22" s="41"/>
      <c r="B22" s="40" t="s">
        <v>166</v>
      </c>
      <c r="C22" s="42" t="s">
        <v>148</v>
      </c>
      <c r="D22" s="43">
        <f>+'[1]acumulado a dic 2014'!$C$40</f>
        <v>2981</v>
      </c>
      <c r="E22" s="43" t="s">
        <v>126</v>
      </c>
      <c r="F22" s="55">
        <v>276</v>
      </c>
      <c r="G22" s="55">
        <v>1681</v>
      </c>
      <c r="H22" s="55">
        <v>6345</v>
      </c>
      <c r="I22" s="55">
        <v>0</v>
      </c>
      <c r="J22" s="55">
        <f t="shared" si="0"/>
        <v>2075.5</v>
      </c>
      <c r="K22" s="44"/>
      <c r="L22" s="44"/>
      <c r="M22" s="45" t="s">
        <v>177</v>
      </c>
    </row>
    <row r="23" spans="1:14" ht="59.25" customHeight="1">
      <c r="A23" s="41">
        <f>A21+1</f>
        <v>9</v>
      </c>
      <c r="B23" s="40" t="s">
        <v>159</v>
      </c>
      <c r="C23" s="42" t="s">
        <v>148</v>
      </c>
      <c r="D23" s="43">
        <f>+'[1]acumulado a dic 2014'!$C$39</f>
        <v>970</v>
      </c>
      <c r="E23" s="43" t="s">
        <v>126</v>
      </c>
      <c r="F23" s="55">
        <v>0</v>
      </c>
      <c r="G23" s="55">
        <v>147</v>
      </c>
      <c r="H23" s="55">
        <v>225</v>
      </c>
      <c r="I23" s="55">
        <v>0</v>
      </c>
      <c r="J23" s="55">
        <f t="shared" si="0"/>
        <v>93</v>
      </c>
      <c r="K23" s="44"/>
      <c r="L23" s="44"/>
      <c r="M23" s="47"/>
    </row>
    <row r="24" spans="1:14" ht="49.5" customHeight="1">
      <c r="A24" s="41"/>
      <c r="B24" s="40" t="s">
        <v>160</v>
      </c>
      <c r="C24" s="42" t="s">
        <v>148</v>
      </c>
      <c r="D24" s="43">
        <f>+'[1]acumulado a dic 2014'!$C$41</f>
        <v>3438</v>
      </c>
      <c r="E24" s="43" t="s">
        <v>126</v>
      </c>
      <c r="F24" s="55">
        <v>0</v>
      </c>
      <c r="G24" s="55">
        <v>1271</v>
      </c>
      <c r="H24" s="55">
        <v>829</v>
      </c>
      <c r="I24" s="55">
        <v>0</v>
      </c>
      <c r="J24" s="55">
        <f t="shared" si="0"/>
        <v>525</v>
      </c>
      <c r="K24" s="44"/>
      <c r="L24" s="44"/>
      <c r="M24" s="47"/>
    </row>
    <row r="25" spans="1:14" ht="200.25" customHeight="1">
      <c r="A25" s="41">
        <f>A23+1</f>
        <v>10</v>
      </c>
      <c r="B25" s="40" t="s">
        <v>106</v>
      </c>
      <c r="C25" s="42" t="s">
        <v>144</v>
      </c>
      <c r="D25" s="42"/>
      <c r="E25" s="43" t="s">
        <v>128</v>
      </c>
      <c r="F25" s="55">
        <v>0</v>
      </c>
      <c r="G25" s="55">
        <v>0</v>
      </c>
      <c r="H25" s="55">
        <v>0</v>
      </c>
      <c r="I25" s="55">
        <v>0</v>
      </c>
      <c r="J25" s="55">
        <f>+F25</f>
        <v>0</v>
      </c>
      <c r="K25" s="44"/>
      <c r="L25" s="44"/>
      <c r="M25" s="45" t="s">
        <v>178</v>
      </c>
    </row>
    <row r="26" spans="1:14" ht="21" customHeight="1">
      <c r="A26" s="895" t="s">
        <v>20</v>
      </c>
      <c r="B26" s="896"/>
      <c r="C26" s="896"/>
      <c r="D26" s="896"/>
      <c r="E26" s="896"/>
      <c r="F26" s="896"/>
      <c r="G26" s="896"/>
      <c r="H26" s="896"/>
      <c r="I26" s="896"/>
      <c r="J26" s="896"/>
      <c r="K26" s="896"/>
      <c r="L26" s="896"/>
      <c r="M26" s="897"/>
    </row>
    <row r="27" spans="1:14" ht="96.75" customHeight="1">
      <c r="A27" s="41">
        <v>11</v>
      </c>
      <c r="B27" s="40" t="s">
        <v>107</v>
      </c>
      <c r="C27" s="23" t="s">
        <v>144</v>
      </c>
      <c r="D27" s="23">
        <v>37</v>
      </c>
      <c r="E27" s="58" t="s">
        <v>167</v>
      </c>
      <c r="F27" s="56">
        <v>37</v>
      </c>
      <c r="G27" s="55">
        <v>37</v>
      </c>
      <c r="H27" s="55">
        <v>37</v>
      </c>
      <c r="I27" s="55">
        <v>0</v>
      </c>
      <c r="J27" s="55">
        <f>AVERAGE(F27:I27)</f>
        <v>27.75</v>
      </c>
      <c r="K27" s="44"/>
      <c r="L27" s="44"/>
      <c r="M27" s="45" t="s">
        <v>135</v>
      </c>
    </row>
    <row r="28" spans="1:14" ht="104.25" customHeight="1">
      <c r="A28" s="41">
        <v>12</v>
      </c>
      <c r="B28" s="40" t="s">
        <v>149</v>
      </c>
      <c r="C28" s="23" t="s">
        <v>150</v>
      </c>
      <c r="D28" s="24">
        <f>+'[1]acumulado a dic 2014'!$C$58</f>
        <v>13.75</v>
      </c>
      <c r="E28" s="24" t="s">
        <v>129</v>
      </c>
      <c r="F28" s="56">
        <v>13</v>
      </c>
      <c r="G28" s="55">
        <v>14</v>
      </c>
      <c r="H28" s="55">
        <v>14</v>
      </c>
      <c r="I28" s="55">
        <v>0</v>
      </c>
      <c r="J28" s="55">
        <f>AVERAGE(F28:I28)</f>
        <v>10.25</v>
      </c>
      <c r="K28" s="44"/>
      <c r="L28" s="44"/>
      <c r="M28" s="45" t="s">
        <v>172</v>
      </c>
    </row>
    <row r="29" spans="1:14" ht="102" customHeight="1">
      <c r="A29" s="41">
        <f>A27+1</f>
        <v>12</v>
      </c>
      <c r="B29" s="40" t="s">
        <v>134</v>
      </c>
      <c r="C29" s="23" t="s">
        <v>150</v>
      </c>
      <c r="D29" s="24">
        <f>+'[1]acumulado a dic 2014'!$C$59</f>
        <v>12.75</v>
      </c>
      <c r="E29" s="24" t="s">
        <v>129</v>
      </c>
      <c r="F29" s="56">
        <v>12</v>
      </c>
      <c r="G29" s="55">
        <v>13</v>
      </c>
      <c r="H29" s="55">
        <v>13</v>
      </c>
      <c r="I29" s="55">
        <v>0</v>
      </c>
      <c r="J29" s="55">
        <f>AVERAGE(F29:I29)</f>
        <v>9.5</v>
      </c>
      <c r="K29" s="44"/>
      <c r="L29" s="44"/>
      <c r="M29" s="45" t="s">
        <v>172</v>
      </c>
    </row>
    <row r="30" spans="1:14" ht="21.75" customHeight="1">
      <c r="A30" s="895" t="s">
        <v>23</v>
      </c>
      <c r="B30" s="896"/>
      <c r="C30" s="896"/>
      <c r="D30" s="896"/>
      <c r="E30" s="896"/>
      <c r="F30" s="896"/>
      <c r="G30" s="896"/>
      <c r="H30" s="896"/>
      <c r="I30" s="896"/>
      <c r="J30" s="896"/>
      <c r="K30" s="896"/>
      <c r="L30" s="896"/>
      <c r="M30" s="897"/>
    </row>
    <row r="31" spans="1:14" ht="111" customHeight="1">
      <c r="A31" s="41">
        <f>A29+1</f>
        <v>13</v>
      </c>
      <c r="B31" s="40" t="s">
        <v>108</v>
      </c>
      <c r="C31" s="23" t="s">
        <v>150</v>
      </c>
      <c r="D31" s="24">
        <f>+'[1]acumulado a dic 2014'!$C$60</f>
        <v>87</v>
      </c>
      <c r="E31" s="24" t="s">
        <v>129</v>
      </c>
      <c r="F31" s="56">
        <v>50</v>
      </c>
      <c r="G31" s="55">
        <v>71</v>
      </c>
      <c r="H31" s="55">
        <v>87</v>
      </c>
      <c r="I31" s="55">
        <v>45</v>
      </c>
      <c r="J31" s="55">
        <f>AVERAGE(F31:I31)</f>
        <v>63.25</v>
      </c>
      <c r="K31" s="48"/>
      <c r="L31" s="48"/>
      <c r="M31" s="45" t="s">
        <v>135</v>
      </c>
    </row>
    <row r="32" spans="1:14" ht="104.25" customHeight="1">
      <c r="A32" s="41">
        <f>A31+1</f>
        <v>14</v>
      </c>
      <c r="B32" s="40" t="s">
        <v>109</v>
      </c>
      <c r="C32" s="23" t="s">
        <v>144</v>
      </c>
      <c r="D32" s="24">
        <f>+'[1]acumulado a dic 2014'!$C$47</f>
        <v>68</v>
      </c>
      <c r="E32" s="24" t="s">
        <v>129</v>
      </c>
      <c r="F32" s="56">
        <v>44</v>
      </c>
      <c r="G32" s="55">
        <v>62</v>
      </c>
      <c r="H32" s="55">
        <v>62</v>
      </c>
      <c r="I32" s="55">
        <v>37</v>
      </c>
      <c r="J32" s="55">
        <f>AVERAGE(F32:I32)</f>
        <v>51.25</v>
      </c>
      <c r="K32" s="48"/>
      <c r="L32" s="48"/>
      <c r="M32" s="45" t="s">
        <v>135</v>
      </c>
    </row>
    <row r="33" spans="1:13" ht="21" customHeight="1">
      <c r="A33" s="895" t="s">
        <v>5</v>
      </c>
      <c r="B33" s="896"/>
      <c r="C33" s="896"/>
      <c r="D33" s="896"/>
      <c r="E33" s="896"/>
      <c r="F33" s="896"/>
      <c r="G33" s="896"/>
      <c r="H33" s="896"/>
      <c r="I33" s="896"/>
      <c r="J33" s="896"/>
      <c r="K33" s="896"/>
      <c r="L33" s="896"/>
      <c r="M33" s="897"/>
    </row>
    <row r="34" spans="1:13" ht="93" customHeight="1">
      <c r="A34" s="41">
        <f>A32+1</f>
        <v>15</v>
      </c>
      <c r="B34" s="40" t="s">
        <v>110</v>
      </c>
      <c r="C34" s="42" t="s">
        <v>152</v>
      </c>
      <c r="D34" s="43">
        <f>+'[1]acumulado a dic 2014'!$C$86</f>
        <v>1</v>
      </c>
      <c r="E34" s="42" t="s">
        <v>141</v>
      </c>
      <c r="F34" s="57">
        <v>1</v>
      </c>
      <c r="G34" s="55">
        <v>1</v>
      </c>
      <c r="H34" s="55">
        <v>1</v>
      </c>
      <c r="I34" s="55">
        <v>1</v>
      </c>
      <c r="J34" s="55">
        <f>AVERAGE(F34:I34)</f>
        <v>1</v>
      </c>
      <c r="K34" s="49"/>
      <c r="L34" s="49"/>
      <c r="M34" s="45"/>
    </row>
    <row r="35" spans="1:13" ht="108.75" customHeight="1">
      <c r="A35" s="41">
        <f>A34+1</f>
        <v>16</v>
      </c>
      <c r="B35" s="40" t="s">
        <v>111</v>
      </c>
      <c r="C35" s="42" t="s">
        <v>152</v>
      </c>
      <c r="D35" s="43">
        <f>+'[1]acumulado a dic 2014'!$C$82</f>
        <v>37</v>
      </c>
      <c r="E35" s="42" t="s">
        <v>131</v>
      </c>
      <c r="F35" s="57">
        <v>37</v>
      </c>
      <c r="G35" s="55">
        <v>37</v>
      </c>
      <c r="H35" s="55">
        <v>37</v>
      </c>
      <c r="I35" s="55">
        <v>37</v>
      </c>
      <c r="J35" s="55">
        <f>AVERAGE(F35:I35)</f>
        <v>37</v>
      </c>
      <c r="K35" s="49"/>
      <c r="L35" s="49"/>
      <c r="M35" s="45" t="s">
        <v>135</v>
      </c>
    </row>
    <row r="36" spans="1:13" ht="117" customHeight="1">
      <c r="A36" s="41">
        <f>A35+1</f>
        <v>17</v>
      </c>
      <c r="B36" s="40" t="s">
        <v>112</v>
      </c>
      <c r="C36" s="42" t="s">
        <v>152</v>
      </c>
      <c r="D36" s="43">
        <v>63</v>
      </c>
      <c r="E36" s="42" t="s">
        <v>129</v>
      </c>
      <c r="F36" s="57">
        <v>64</v>
      </c>
      <c r="G36" s="55">
        <v>72</v>
      </c>
      <c r="H36" s="55">
        <v>73</v>
      </c>
      <c r="I36" s="55">
        <v>0</v>
      </c>
      <c r="J36" s="55">
        <f>AVERAGE(F36:I36)</f>
        <v>52.25</v>
      </c>
      <c r="K36" s="49"/>
      <c r="L36" s="49"/>
      <c r="M36" s="45" t="s">
        <v>135</v>
      </c>
    </row>
    <row r="37" spans="1:13" ht="53.25" customHeight="1">
      <c r="A37" s="41">
        <f>A36+1</f>
        <v>18</v>
      </c>
      <c r="B37" s="40" t="s">
        <v>113</v>
      </c>
      <c r="C37" s="42" t="s">
        <v>152</v>
      </c>
      <c r="D37" s="43">
        <v>73</v>
      </c>
      <c r="E37" s="42" t="s">
        <v>1</v>
      </c>
      <c r="F37" s="57">
        <v>94</v>
      </c>
      <c r="G37" s="55">
        <v>120</v>
      </c>
      <c r="H37" s="55">
        <v>70</v>
      </c>
      <c r="I37" s="55">
        <v>20</v>
      </c>
      <c r="J37" s="55">
        <f>AVERAGE(F37:I37)</f>
        <v>76</v>
      </c>
      <c r="K37" s="49"/>
      <c r="L37" s="49"/>
      <c r="M37" s="50"/>
    </row>
    <row r="38" spans="1:13" ht="23.25" customHeight="1">
      <c r="A38" s="895" t="s">
        <v>21</v>
      </c>
      <c r="B38" s="896"/>
      <c r="C38" s="896"/>
      <c r="D38" s="896"/>
      <c r="E38" s="896"/>
      <c r="F38" s="896"/>
      <c r="G38" s="896"/>
      <c r="H38" s="896"/>
      <c r="I38" s="896"/>
      <c r="J38" s="896"/>
      <c r="K38" s="896"/>
      <c r="L38" s="896"/>
      <c r="M38" s="897"/>
    </row>
    <row r="39" spans="1:13" ht="72.75" customHeight="1">
      <c r="A39" s="41">
        <f>A37+1</f>
        <v>19</v>
      </c>
      <c r="B39" s="40" t="s">
        <v>114</v>
      </c>
      <c r="C39" s="42" t="s">
        <v>137</v>
      </c>
      <c r="D39" s="43">
        <f>+'[1]acumulado a dic 2014'!$C$25</f>
        <v>7</v>
      </c>
      <c r="E39" s="42" t="s">
        <v>136</v>
      </c>
      <c r="F39" s="57">
        <v>1</v>
      </c>
      <c r="G39" s="55">
        <v>2</v>
      </c>
      <c r="H39" s="55">
        <v>2</v>
      </c>
      <c r="I39" s="55">
        <v>2</v>
      </c>
      <c r="J39" s="55">
        <f>+F39+G39+H39+I39</f>
        <v>7</v>
      </c>
      <c r="K39" s="49"/>
      <c r="L39" s="49"/>
      <c r="M39" s="50"/>
    </row>
    <row r="40" spans="1:13" ht="55.5" customHeight="1">
      <c r="A40" s="41">
        <f>A39+1</f>
        <v>20</v>
      </c>
      <c r="B40" s="40" t="s">
        <v>115</v>
      </c>
      <c r="C40" s="42" t="s">
        <v>138</v>
      </c>
      <c r="D40" s="43">
        <f>+'[1]acumulado a dic 2014'!$C$136</f>
        <v>1.75</v>
      </c>
      <c r="E40" s="42" t="s">
        <v>130</v>
      </c>
      <c r="F40" s="57">
        <v>1</v>
      </c>
      <c r="G40" s="55">
        <v>2</v>
      </c>
      <c r="H40" s="55">
        <v>2</v>
      </c>
      <c r="I40" s="55">
        <v>2</v>
      </c>
      <c r="J40" s="55">
        <f>AVERAGE(F40:I40)</f>
        <v>1.75</v>
      </c>
      <c r="K40" s="49"/>
      <c r="L40" s="49"/>
      <c r="M40" s="50"/>
    </row>
    <row r="41" spans="1:13" ht="105.75" customHeight="1">
      <c r="A41" s="41">
        <f>A40+1</f>
        <v>21</v>
      </c>
      <c r="B41" s="40" t="s">
        <v>116</v>
      </c>
      <c r="C41" s="42" t="s">
        <v>138</v>
      </c>
      <c r="D41" s="43">
        <v>55</v>
      </c>
      <c r="E41" s="42" t="s">
        <v>129</v>
      </c>
      <c r="F41" s="57">
        <v>20</v>
      </c>
      <c r="G41" s="55">
        <v>40</v>
      </c>
      <c r="H41" s="55">
        <v>60</v>
      </c>
      <c r="I41" s="55">
        <v>30</v>
      </c>
      <c r="J41" s="55">
        <f>AVERAGE(F41:I41)</f>
        <v>37.5</v>
      </c>
      <c r="K41" s="49"/>
      <c r="L41" s="49"/>
      <c r="M41" s="45" t="s">
        <v>135</v>
      </c>
    </row>
    <row r="42" spans="1:13" ht="21.75" customHeight="1">
      <c r="A42" s="895" t="s">
        <v>22</v>
      </c>
      <c r="B42" s="896"/>
      <c r="C42" s="896"/>
      <c r="D42" s="896"/>
      <c r="E42" s="896"/>
      <c r="F42" s="896"/>
      <c r="G42" s="896"/>
      <c r="H42" s="896"/>
      <c r="I42" s="896"/>
      <c r="J42" s="896"/>
      <c r="K42" s="896"/>
      <c r="L42" s="896"/>
      <c r="M42" s="897"/>
    </row>
    <row r="43" spans="1:13" ht="54.75" customHeight="1">
      <c r="A43" s="41">
        <f>A41+1</f>
        <v>22</v>
      </c>
      <c r="B43" s="40" t="s">
        <v>117</v>
      </c>
      <c r="C43" s="42" t="s">
        <v>151</v>
      </c>
      <c r="D43" s="43">
        <f>+'[1]acumulado a dic 2014'!$C$66</f>
        <v>37</v>
      </c>
      <c r="E43" s="42" t="s">
        <v>131</v>
      </c>
      <c r="F43" s="57">
        <v>37</v>
      </c>
      <c r="G43" s="55">
        <v>37</v>
      </c>
      <c r="H43" s="55">
        <v>37</v>
      </c>
      <c r="I43" s="55">
        <v>17</v>
      </c>
      <c r="J43" s="55">
        <f>AVERAGE(F43:I43)</f>
        <v>32</v>
      </c>
      <c r="K43" s="49"/>
      <c r="L43" s="49"/>
      <c r="M43" s="50"/>
    </row>
    <row r="44" spans="1:13" ht="69.75" customHeight="1">
      <c r="A44" s="41">
        <f>A43+1</f>
        <v>23</v>
      </c>
      <c r="B44" s="40" t="s">
        <v>118</v>
      </c>
      <c r="C44" s="42" t="s">
        <v>139</v>
      </c>
      <c r="D44" s="43">
        <f>+'[1]acumulado a dic 2014'!$C$74</f>
        <v>37</v>
      </c>
      <c r="E44" s="42" t="s">
        <v>131</v>
      </c>
      <c r="F44" s="57">
        <v>37</v>
      </c>
      <c r="G44" s="55">
        <v>37</v>
      </c>
      <c r="H44" s="55">
        <v>37</v>
      </c>
      <c r="I44" s="55">
        <v>16</v>
      </c>
      <c r="J44" s="55">
        <f>AVERAGE(F44:I44)</f>
        <v>31.75</v>
      </c>
      <c r="K44" s="49"/>
      <c r="L44" s="49"/>
      <c r="M44" s="50"/>
    </row>
    <row r="45" spans="1:13" ht="21.75" customHeight="1">
      <c r="A45" s="895">
        <v>38</v>
      </c>
      <c r="B45" s="896"/>
      <c r="C45" s="896"/>
      <c r="D45" s="896"/>
      <c r="E45" s="896"/>
      <c r="F45" s="896"/>
      <c r="G45" s="896"/>
      <c r="H45" s="896"/>
      <c r="I45" s="896"/>
      <c r="J45" s="896"/>
      <c r="K45" s="896"/>
      <c r="L45" s="896"/>
      <c r="M45" s="897"/>
    </row>
    <row r="46" spans="1:13" ht="108.75" customHeight="1">
      <c r="A46" s="41">
        <f>A44+1</f>
        <v>24</v>
      </c>
      <c r="B46" s="40" t="s">
        <v>119</v>
      </c>
      <c r="C46" s="42" t="s">
        <v>152</v>
      </c>
      <c r="D46" s="43">
        <v>38</v>
      </c>
      <c r="E46" s="42" t="s">
        <v>129</v>
      </c>
      <c r="F46" s="57">
        <v>100</v>
      </c>
      <c r="G46" s="55">
        <v>100</v>
      </c>
      <c r="H46" s="55">
        <v>75</v>
      </c>
      <c r="I46" s="55">
        <v>32</v>
      </c>
      <c r="J46" s="55">
        <f>AVERAGE(F46:I46)</f>
        <v>76.75</v>
      </c>
      <c r="K46" s="49"/>
      <c r="L46" s="49"/>
      <c r="M46" s="45" t="s">
        <v>135</v>
      </c>
    </row>
    <row r="47" spans="1:13" ht="69" customHeight="1" thickBot="1">
      <c r="A47" s="51">
        <f>A46+1</f>
        <v>25</v>
      </c>
      <c r="B47" s="52" t="s">
        <v>120</v>
      </c>
      <c r="C47" s="53" t="s">
        <v>140</v>
      </c>
      <c r="D47" s="43">
        <v>60</v>
      </c>
      <c r="E47" s="42" t="s">
        <v>132</v>
      </c>
      <c r="F47" s="57">
        <v>35</v>
      </c>
      <c r="G47" s="55">
        <v>60</v>
      </c>
      <c r="H47" s="55">
        <v>60</v>
      </c>
      <c r="I47" s="55">
        <v>60</v>
      </c>
      <c r="J47" s="55">
        <f>AVERAGE(F47:I47)</f>
        <v>53.75</v>
      </c>
      <c r="K47" s="49"/>
      <c r="L47" s="49"/>
      <c r="M47" s="49"/>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11:M11"/>
    <mergeCell ref="B1:M1"/>
    <mergeCell ref="B2:M2"/>
    <mergeCell ref="B3:M3"/>
    <mergeCell ref="B4:M4"/>
    <mergeCell ref="A8:M8"/>
    <mergeCell ref="A42:M42"/>
    <mergeCell ref="A45:M45"/>
    <mergeCell ref="A16:M16"/>
    <mergeCell ref="A18:M18"/>
    <mergeCell ref="A26:M26"/>
    <mergeCell ref="A30:M30"/>
    <mergeCell ref="A33:M33"/>
    <mergeCell ref="A38:M38"/>
  </mergeCells>
  <pageMargins left="0.19685039370078741" right="0.19685039370078741" top="0.39370078740157483" bottom="0.19685039370078741" header="0" footer="0"/>
  <pageSetup scale="5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workbookViewId="0">
      <selection activeCell="B28" sqref="B28"/>
    </sheetView>
  </sheetViews>
  <sheetFormatPr baseColWidth="10" defaultRowHeight="12.75"/>
  <cols>
    <col min="1" max="1" width="11.5703125" customWidth="1"/>
    <col min="2" max="2" width="39.140625" customWidth="1"/>
    <col min="3" max="3" width="21" customWidth="1"/>
    <col min="4" max="4" width="24.28515625" customWidth="1"/>
  </cols>
  <sheetData>
    <row r="2" spans="1:7">
      <c r="A2" s="79"/>
      <c r="B2" s="907" t="s">
        <v>198</v>
      </c>
      <c r="C2" s="907"/>
      <c r="D2" s="907"/>
      <c r="E2" s="100"/>
      <c r="F2" s="100"/>
      <c r="G2" s="100"/>
    </row>
    <row r="3" spans="1:7">
      <c r="A3" s="79"/>
      <c r="B3" s="907" t="s">
        <v>199</v>
      </c>
      <c r="C3" s="907"/>
      <c r="D3" s="907"/>
      <c r="E3" s="100"/>
      <c r="F3" s="100"/>
      <c r="G3" s="100"/>
    </row>
    <row r="4" spans="1:7">
      <c r="A4" s="79"/>
      <c r="B4" s="907" t="s">
        <v>200</v>
      </c>
      <c r="C4" s="907"/>
      <c r="D4" s="907"/>
      <c r="E4" s="100"/>
      <c r="F4" s="100"/>
      <c r="G4" s="100"/>
    </row>
    <row r="5" spans="1:7">
      <c r="A5" s="79"/>
      <c r="B5" s="908" t="s">
        <v>201</v>
      </c>
      <c r="C5" s="908"/>
      <c r="D5" s="908"/>
      <c r="E5" s="96"/>
      <c r="F5" s="96"/>
      <c r="G5" s="96"/>
    </row>
    <row r="6" spans="1:7">
      <c r="A6" s="80"/>
      <c r="B6" s="81" t="s">
        <v>202</v>
      </c>
      <c r="C6" s="81" t="s">
        <v>203</v>
      </c>
      <c r="D6" s="81" t="s">
        <v>204</v>
      </c>
    </row>
    <row r="7" spans="1:7">
      <c r="A7" s="82">
        <v>3000</v>
      </c>
      <c r="B7" s="83" t="s">
        <v>205</v>
      </c>
      <c r="C7" s="101">
        <f>SUM(C8+C34)</f>
        <v>27753409871</v>
      </c>
      <c r="D7" s="101">
        <f>SUM(D8+D34)</f>
        <v>19966603344.200001</v>
      </c>
    </row>
    <row r="8" spans="1:7">
      <c r="A8" s="84">
        <v>3100</v>
      </c>
      <c r="B8" s="85" t="s">
        <v>206</v>
      </c>
      <c r="C8" s="102">
        <f>SUM(C9+C13)</f>
        <v>18275427451</v>
      </c>
      <c r="D8" s="102">
        <f>SUM(D9+D13)</f>
        <v>9714095075</v>
      </c>
    </row>
    <row r="9" spans="1:7">
      <c r="A9" s="86">
        <v>3110</v>
      </c>
      <c r="B9" s="87" t="s">
        <v>207</v>
      </c>
      <c r="C9" s="103">
        <f>SUM(C10:C12)</f>
        <v>7504817620</v>
      </c>
      <c r="D9" s="103">
        <f>SUM(D10:D12)</f>
        <v>3796736345</v>
      </c>
    </row>
    <row r="10" spans="1:7">
      <c r="A10" s="88"/>
      <c r="B10" s="89" t="s">
        <v>208</v>
      </c>
      <c r="C10" s="104"/>
      <c r="D10" s="104"/>
    </row>
    <row r="11" spans="1:7">
      <c r="A11" s="88"/>
      <c r="B11" s="89" t="s">
        <v>209</v>
      </c>
      <c r="C11" s="104">
        <v>7504817620</v>
      </c>
      <c r="D11" s="104">
        <v>3796736345</v>
      </c>
    </row>
    <row r="12" spans="1:7">
      <c r="A12" s="88"/>
      <c r="B12" s="89" t="s">
        <v>210</v>
      </c>
      <c r="C12" s="104"/>
      <c r="D12" s="104"/>
    </row>
    <row r="13" spans="1:7">
      <c r="A13" s="86">
        <v>3120</v>
      </c>
      <c r="B13" s="87" t="s">
        <v>211</v>
      </c>
      <c r="C13" s="103">
        <f>SUM(C14+C18+C19+C20+C21+C26)</f>
        <v>10770609831</v>
      </c>
      <c r="D13" s="103">
        <f>SUM(D14+D18+D19+D20+D21+D26)</f>
        <v>5917358730</v>
      </c>
    </row>
    <row r="14" spans="1:7">
      <c r="A14" s="88">
        <v>3121</v>
      </c>
      <c r="B14" s="90" t="s">
        <v>212</v>
      </c>
      <c r="C14" s="105">
        <f>SUM(C15:C17)</f>
        <v>388224373</v>
      </c>
      <c r="D14" s="105">
        <f>SUM(D15:D17)</f>
        <v>219297776</v>
      </c>
    </row>
    <row r="15" spans="1:7">
      <c r="A15" s="88"/>
      <c r="B15" s="89" t="s">
        <v>212</v>
      </c>
      <c r="C15" s="104">
        <v>0</v>
      </c>
      <c r="D15" s="104">
        <v>0</v>
      </c>
    </row>
    <row r="16" spans="1:7">
      <c r="A16" s="88"/>
      <c r="B16" s="89" t="s">
        <v>213</v>
      </c>
      <c r="C16" s="104">
        <v>388224373</v>
      </c>
      <c r="D16" s="104">
        <v>219297776</v>
      </c>
    </row>
    <row r="17" spans="1:4">
      <c r="A17" s="88"/>
      <c r="B17" s="89" t="s">
        <v>214</v>
      </c>
      <c r="C17" s="104">
        <v>0</v>
      </c>
      <c r="D17" s="104">
        <v>0</v>
      </c>
    </row>
    <row r="18" spans="1:4">
      <c r="A18" s="88">
        <v>3123</v>
      </c>
      <c r="B18" s="90" t="s">
        <v>215</v>
      </c>
      <c r="C18" s="105">
        <v>0</v>
      </c>
      <c r="D18" s="105">
        <v>0</v>
      </c>
    </row>
    <row r="19" spans="1:4">
      <c r="A19" s="88">
        <v>3124</v>
      </c>
      <c r="B19" s="90" t="s">
        <v>216</v>
      </c>
      <c r="C19" s="105">
        <v>0</v>
      </c>
      <c r="D19" s="105">
        <v>0</v>
      </c>
    </row>
    <row r="20" spans="1:4">
      <c r="A20" s="88">
        <v>3125</v>
      </c>
      <c r="B20" s="90" t="s">
        <v>217</v>
      </c>
      <c r="C20" s="105">
        <v>0</v>
      </c>
      <c r="D20" s="105">
        <v>0</v>
      </c>
    </row>
    <row r="21" spans="1:4">
      <c r="A21" s="88">
        <v>3126</v>
      </c>
      <c r="B21" s="90" t="s">
        <v>218</v>
      </c>
      <c r="C21" s="105">
        <f>SUM(C22:C25)</f>
        <v>8083120139</v>
      </c>
      <c r="D21" s="105">
        <f>SUM(D22:D25)</f>
        <v>3445509308</v>
      </c>
    </row>
    <row r="22" spans="1:4">
      <c r="A22" s="88"/>
      <c r="B22" s="89" t="s">
        <v>219</v>
      </c>
      <c r="C22" s="104">
        <f>+[2]Hoja1!$F$19</f>
        <v>3461573029</v>
      </c>
      <c r="D22" s="104">
        <f>+[2]Hoja1!$G$19</f>
        <v>852889658</v>
      </c>
    </row>
    <row r="23" spans="1:4">
      <c r="A23" s="88"/>
      <c r="B23" s="89" t="s">
        <v>220</v>
      </c>
      <c r="C23" s="104"/>
      <c r="D23" s="104"/>
    </row>
    <row r="24" spans="1:4">
      <c r="A24" s="88"/>
      <c r="B24" s="89" t="s">
        <v>221</v>
      </c>
      <c r="C24" s="104">
        <v>0</v>
      </c>
      <c r="D24" s="104">
        <v>0</v>
      </c>
    </row>
    <row r="25" spans="1:4">
      <c r="A25" s="88"/>
      <c r="B25" s="89" t="s">
        <v>222</v>
      </c>
      <c r="C25" s="104">
        <f>+[2]Hoja1!$F$21</f>
        <v>4621547110</v>
      </c>
      <c r="D25" s="104">
        <f>+[2]Hoja1!$G$21</f>
        <v>2592619650</v>
      </c>
    </row>
    <row r="26" spans="1:4">
      <c r="A26" s="88">
        <v>3128</v>
      </c>
      <c r="B26" s="90" t="s">
        <v>223</v>
      </c>
      <c r="C26" s="105">
        <f>SUM(C27:C33)</f>
        <v>2299265319</v>
      </c>
      <c r="D26" s="105">
        <f>SUM(D27:D33)</f>
        <v>2252551646</v>
      </c>
    </row>
    <row r="27" spans="1:4">
      <c r="A27" s="88"/>
      <c r="B27" s="89" t="s">
        <v>224</v>
      </c>
      <c r="C27" s="104">
        <f>+[2]Hoja1!$F$15</f>
        <v>919346208</v>
      </c>
      <c r="D27" s="104">
        <f>+[2]Hoja1!$G$15</f>
        <v>248908320</v>
      </c>
    </row>
    <row r="28" spans="1:4">
      <c r="A28" s="88"/>
      <c r="B28" s="89" t="s">
        <v>225</v>
      </c>
      <c r="C28" s="104"/>
      <c r="D28" s="104"/>
    </row>
    <row r="29" spans="1:4">
      <c r="A29" s="88"/>
      <c r="B29" s="89" t="s">
        <v>226</v>
      </c>
      <c r="C29" s="104">
        <f>+[2]Hoja1!$F$14</f>
        <v>949981524</v>
      </c>
      <c r="D29" s="104">
        <f>+[2]Hoja1!$G$14</f>
        <v>212882801</v>
      </c>
    </row>
    <row r="30" spans="1:4">
      <c r="A30" s="88"/>
      <c r="B30" s="89" t="s">
        <v>227</v>
      </c>
      <c r="C30" s="104">
        <f>+[2]Hoja1!$F$17</f>
        <v>46305000</v>
      </c>
      <c r="D30" s="104">
        <f>+[2]Hoja1!$G$17</f>
        <v>1678499994</v>
      </c>
    </row>
    <row r="31" spans="1:4">
      <c r="A31" s="88"/>
      <c r="B31" s="89" t="s">
        <v>228</v>
      </c>
      <c r="C31" s="104"/>
      <c r="D31" s="104"/>
    </row>
    <row r="32" spans="1:4">
      <c r="A32" s="88"/>
      <c r="B32" s="89" t="s">
        <v>229</v>
      </c>
      <c r="C32" s="104">
        <f>+[2]Hoja1!$F$16</f>
        <v>321630192</v>
      </c>
      <c r="D32" s="104">
        <f>+[2]Hoja1!$G$16</f>
        <v>79974650</v>
      </c>
    </row>
    <row r="33" spans="1:4">
      <c r="A33" s="88"/>
      <c r="B33" s="89" t="s">
        <v>223</v>
      </c>
      <c r="C33" s="104">
        <f>+[2]Hoja1!$F$20</f>
        <v>62002395</v>
      </c>
      <c r="D33" s="104">
        <f>+[2]Hoja1!$G$20</f>
        <v>32285881</v>
      </c>
    </row>
    <row r="34" spans="1:4">
      <c r="A34" s="84">
        <v>3200</v>
      </c>
      <c r="B34" s="85" t="s">
        <v>230</v>
      </c>
      <c r="C34" s="102">
        <f>SUM(C35+C38+C41+C42+C48+C49)</f>
        <v>9477982420</v>
      </c>
      <c r="D34" s="102">
        <f>+[2]Hoja1!$G$27</f>
        <v>10252508269.200001</v>
      </c>
    </row>
    <row r="35" spans="1:4">
      <c r="A35" s="88">
        <v>3210</v>
      </c>
      <c r="B35" s="91" t="s">
        <v>231</v>
      </c>
      <c r="C35" s="106">
        <v>0</v>
      </c>
      <c r="D35" s="106">
        <v>0</v>
      </c>
    </row>
    <row r="36" spans="1:4">
      <c r="A36" s="92">
        <v>3211</v>
      </c>
      <c r="B36" s="89" t="s">
        <v>232</v>
      </c>
      <c r="C36" s="104">
        <v>0</v>
      </c>
      <c r="D36" s="104">
        <v>0</v>
      </c>
    </row>
    <row r="37" spans="1:4">
      <c r="A37" s="92">
        <v>3212</v>
      </c>
      <c r="B37" s="89" t="s">
        <v>233</v>
      </c>
      <c r="C37" s="104">
        <v>0</v>
      </c>
      <c r="D37" s="104">
        <v>0</v>
      </c>
    </row>
    <row r="38" spans="1:4">
      <c r="A38" s="88">
        <v>3220</v>
      </c>
      <c r="B38" s="91" t="s">
        <v>234</v>
      </c>
      <c r="C38" s="106">
        <v>0</v>
      </c>
      <c r="D38" s="106">
        <v>0</v>
      </c>
    </row>
    <row r="39" spans="1:4">
      <c r="A39" s="92">
        <v>3221</v>
      </c>
      <c r="B39" s="89" t="s">
        <v>232</v>
      </c>
      <c r="C39" s="104">
        <v>0</v>
      </c>
      <c r="D39" s="104">
        <v>0</v>
      </c>
    </row>
    <row r="40" spans="1:4">
      <c r="A40" s="92">
        <v>3222</v>
      </c>
      <c r="B40" s="89" t="s">
        <v>233</v>
      </c>
      <c r="C40" s="104">
        <v>0</v>
      </c>
      <c r="D40" s="104">
        <v>0</v>
      </c>
    </row>
    <row r="41" spans="1:4">
      <c r="A41" s="88">
        <v>3230</v>
      </c>
      <c r="B41" s="91" t="s">
        <v>235</v>
      </c>
      <c r="C41" s="107">
        <f>+[2]Hoja1!$F$28</f>
        <v>333711102</v>
      </c>
      <c r="D41" s="107">
        <f>+[2]Hoja1!$G$28</f>
        <v>194092408.19999999</v>
      </c>
    </row>
    <row r="42" spans="1:4">
      <c r="A42" s="88">
        <v>3250</v>
      </c>
      <c r="B42" s="91" t="s">
        <v>236</v>
      </c>
      <c r="C42" s="107">
        <f>SUM(C43:C47)</f>
        <v>9144271318</v>
      </c>
      <c r="D42" s="107">
        <f>SUM(D43:D47)</f>
        <v>10058415861</v>
      </c>
    </row>
    <row r="43" spans="1:4">
      <c r="A43" s="92">
        <v>3251</v>
      </c>
      <c r="B43" s="89" t="s">
        <v>237</v>
      </c>
      <c r="C43" s="104">
        <v>0</v>
      </c>
      <c r="D43" s="104">
        <v>0</v>
      </c>
    </row>
    <row r="44" spans="1:4">
      <c r="A44" s="92">
        <v>3252</v>
      </c>
      <c r="B44" s="89" t="s">
        <v>238</v>
      </c>
      <c r="C44" s="104">
        <f>+[2]Hoja1!$F$29</f>
        <v>6488128161</v>
      </c>
      <c r="D44" s="104">
        <f>+[2]Hoja1!$G$29</f>
        <v>6488128161</v>
      </c>
    </row>
    <row r="45" spans="1:4">
      <c r="A45" s="92">
        <v>3253</v>
      </c>
      <c r="B45" s="89" t="s">
        <v>239</v>
      </c>
      <c r="C45" s="104">
        <v>0</v>
      </c>
      <c r="D45" s="104">
        <v>0</v>
      </c>
    </row>
    <row r="46" spans="1:4">
      <c r="A46" s="92">
        <v>3254</v>
      </c>
      <c r="B46" s="89" t="s">
        <v>240</v>
      </c>
      <c r="C46" s="104">
        <f>+[2]Hoja1!$F$30</f>
        <v>2656143157</v>
      </c>
      <c r="D46" s="104">
        <f>+[2]Hoja1!$G$30</f>
        <v>3570287700</v>
      </c>
    </row>
    <row r="47" spans="1:4">
      <c r="A47" s="92">
        <v>3255</v>
      </c>
      <c r="B47" s="89" t="s">
        <v>241</v>
      </c>
      <c r="C47" s="104">
        <v>0</v>
      </c>
      <c r="D47" s="104">
        <v>0</v>
      </c>
    </row>
    <row r="48" spans="1:4">
      <c r="A48" s="88">
        <v>3260</v>
      </c>
      <c r="B48" s="91" t="s">
        <v>242</v>
      </c>
      <c r="C48" s="106">
        <v>0</v>
      </c>
      <c r="D48" s="106">
        <v>0</v>
      </c>
    </row>
    <row r="49" spans="1:4">
      <c r="A49" s="84">
        <v>3500</v>
      </c>
      <c r="B49" s="85" t="s">
        <v>243</v>
      </c>
      <c r="C49" s="102">
        <v>0</v>
      </c>
      <c r="D49" s="102">
        <v>0</v>
      </c>
    </row>
    <row r="50" spans="1:4">
      <c r="A50" s="82">
        <v>4000</v>
      </c>
      <c r="B50" s="93" t="s">
        <v>244</v>
      </c>
      <c r="C50" s="101">
        <f>SUM(C51:C54)</f>
        <v>3280302000</v>
      </c>
      <c r="D50" s="101">
        <f>SUM(D51:D54)</f>
        <v>682759171</v>
      </c>
    </row>
    <row r="51" spans="1:4">
      <c r="A51" s="94">
        <v>4100</v>
      </c>
      <c r="B51" s="95" t="s">
        <v>245</v>
      </c>
      <c r="C51" s="108">
        <f>+'[3]FUNCIONAMIENTO '!$I$49</f>
        <v>1740302000</v>
      </c>
      <c r="D51" s="108">
        <f>+[2]Hoja1!$G$36</f>
        <v>682759171</v>
      </c>
    </row>
    <row r="52" spans="1:4">
      <c r="A52" s="94">
        <v>4200</v>
      </c>
      <c r="B52" s="95" t="s">
        <v>246</v>
      </c>
      <c r="C52" s="109">
        <v>0</v>
      </c>
      <c r="D52" s="109">
        <v>0</v>
      </c>
    </row>
    <row r="53" spans="1:4">
      <c r="A53" s="94">
        <v>4300</v>
      </c>
      <c r="B53" s="95" t="s">
        <v>247</v>
      </c>
      <c r="C53" s="109">
        <f>+[3]INVERSION!$H$39</f>
        <v>1540000000</v>
      </c>
      <c r="D53" s="109">
        <v>0</v>
      </c>
    </row>
    <row r="54" spans="1:4">
      <c r="A54" s="94">
        <v>41001</v>
      </c>
      <c r="B54" s="95" t="s">
        <v>248</v>
      </c>
      <c r="C54" s="109">
        <v>0</v>
      </c>
      <c r="D54" s="109">
        <v>0</v>
      </c>
    </row>
    <row r="55" spans="1:4">
      <c r="A55" s="82"/>
      <c r="B55" s="82" t="s">
        <v>249</v>
      </c>
      <c r="C55" s="101">
        <f>SUM(C7+C50)</f>
        <v>31033711871</v>
      </c>
      <c r="D55" s="101">
        <f>SUM(D7+D50)</f>
        <v>20649362515.200001</v>
      </c>
    </row>
    <row r="56" spans="1:4">
      <c r="A56" s="96"/>
      <c r="B56" s="96"/>
      <c r="C56" s="97" t="s">
        <v>250</v>
      </c>
      <c r="D56" s="96"/>
    </row>
    <row r="57" spans="1:4">
      <c r="A57" s="96"/>
      <c r="B57" s="98" t="s">
        <v>251</v>
      </c>
      <c r="C57" s="96"/>
      <c r="D57" s="96"/>
    </row>
    <row r="58" spans="1:4">
      <c r="A58" s="96"/>
      <c r="B58" s="96"/>
      <c r="C58" s="99" t="s">
        <v>250</v>
      </c>
      <c r="D58" s="96"/>
    </row>
    <row r="59" spans="1:4">
      <c r="A59" s="96"/>
      <c r="B59" s="96"/>
      <c r="C59" s="110" t="s">
        <v>250</v>
      </c>
      <c r="D59" s="96"/>
    </row>
    <row r="60" spans="1:4">
      <c r="A60" s="96"/>
      <c r="B60" s="96"/>
      <c r="C60" s="96"/>
      <c r="D60" s="96"/>
    </row>
    <row r="61" spans="1:4">
      <c r="A61" s="96"/>
      <c r="B61" s="96"/>
      <c r="C61" s="96"/>
      <c r="D61" s="96"/>
    </row>
    <row r="62" spans="1:4">
      <c r="A62" s="96"/>
      <c r="B62" s="96"/>
      <c r="C62" s="96"/>
      <c r="D62" s="96"/>
    </row>
    <row r="63" spans="1:4">
      <c r="A63" s="96"/>
      <c r="B63" s="96"/>
      <c r="C63" s="96"/>
      <c r="D63" s="96"/>
    </row>
  </sheetData>
  <mergeCells count="4">
    <mergeCell ref="B2:D2"/>
    <mergeCell ref="B3:D3"/>
    <mergeCell ref="B4:D4"/>
    <mergeCell ref="B5:D5"/>
  </mergeCells>
  <pageMargins left="0.78740157480314965" right="0.74803149606299213" top="0.39370078740157483" bottom="0.39370078740157483"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75" workbookViewId="0">
      <selection activeCell="H33" sqref="H32:H33"/>
    </sheetView>
  </sheetViews>
  <sheetFormatPr baseColWidth="10" defaultRowHeight="12.75"/>
  <cols>
    <col min="1" max="1" width="41.42578125" style="112" customWidth="1"/>
    <col min="2" max="2" width="21.140625" style="112" customWidth="1"/>
    <col min="3" max="3" width="17.85546875" style="112" customWidth="1"/>
    <col min="4" max="4" width="16.7109375" style="112" customWidth="1"/>
    <col min="5" max="6" width="18.5703125" style="112" customWidth="1"/>
    <col min="7" max="7" width="18.140625" style="112" customWidth="1"/>
    <col min="8" max="8" width="16.85546875" style="112" bestFit="1" customWidth="1"/>
    <col min="9" max="16384" width="11.42578125" style="112"/>
  </cols>
  <sheetData>
    <row r="1" spans="1:8" ht="16.5" customHeight="1">
      <c r="A1" s="111"/>
      <c r="B1" s="111"/>
      <c r="C1" s="111"/>
      <c r="D1" s="111"/>
      <c r="E1" s="111"/>
      <c r="F1" s="111"/>
      <c r="G1" s="111"/>
    </row>
    <row r="2" spans="1:8">
      <c r="A2" s="111"/>
      <c r="B2" s="111"/>
      <c r="C2" s="111"/>
      <c r="D2" s="111"/>
      <c r="E2" s="111"/>
      <c r="F2" s="111"/>
      <c r="G2" s="111"/>
    </row>
    <row r="3" spans="1:8">
      <c r="A3" s="113" t="s">
        <v>252</v>
      </c>
      <c r="B3" s="113"/>
      <c r="C3" s="113"/>
      <c r="D3" s="113"/>
      <c r="E3" s="113"/>
      <c r="F3" s="113"/>
      <c r="G3" s="113"/>
    </row>
    <row r="4" spans="1:8">
      <c r="A4" s="114" t="s">
        <v>253</v>
      </c>
      <c r="B4" s="114"/>
      <c r="C4" s="114"/>
      <c r="D4" s="114"/>
      <c r="E4" s="114"/>
      <c r="F4" s="114"/>
      <c r="G4" s="114"/>
    </row>
    <row r="5" spans="1:8">
      <c r="A5" s="114" t="s">
        <v>254</v>
      </c>
      <c r="B5" s="114"/>
      <c r="C5" s="114"/>
      <c r="D5" s="114"/>
      <c r="E5" s="114"/>
      <c r="F5" s="114"/>
      <c r="G5" s="114"/>
    </row>
    <row r="6" spans="1:8" ht="17.25" customHeight="1" thickBot="1">
      <c r="A6" s="115" t="s">
        <v>255</v>
      </c>
      <c r="B6" s="116"/>
      <c r="C6" s="116"/>
      <c r="D6" s="116"/>
      <c r="E6" s="116"/>
      <c r="F6" s="116"/>
      <c r="G6" s="116"/>
    </row>
    <row r="7" spans="1:8" ht="33" customHeight="1">
      <c r="A7" s="909" t="s">
        <v>256</v>
      </c>
      <c r="B7" s="911" t="s">
        <v>257</v>
      </c>
      <c r="C7" s="912"/>
      <c r="D7" s="911" t="s">
        <v>258</v>
      </c>
      <c r="E7" s="912"/>
      <c r="F7" s="911" t="s">
        <v>259</v>
      </c>
      <c r="G7" s="913"/>
    </row>
    <row r="8" spans="1:8" ht="21.75" customHeight="1">
      <c r="A8" s="910"/>
      <c r="B8" s="117" t="s">
        <v>260</v>
      </c>
      <c r="C8" s="117" t="s">
        <v>261</v>
      </c>
      <c r="D8" s="117" t="s">
        <v>260</v>
      </c>
      <c r="E8" s="117" t="s">
        <v>261</v>
      </c>
      <c r="F8" s="117" t="s">
        <v>260</v>
      </c>
      <c r="G8" s="118" t="s">
        <v>261</v>
      </c>
    </row>
    <row r="9" spans="1:8">
      <c r="A9" s="119" t="s">
        <v>262</v>
      </c>
      <c r="B9" s="120">
        <v>2005872393</v>
      </c>
      <c r="C9" s="120">
        <v>844359454</v>
      </c>
      <c r="D9" s="120">
        <v>1708062000</v>
      </c>
      <c r="E9" s="120">
        <v>957550419</v>
      </c>
      <c r="F9" s="120">
        <f>+B9+D9</f>
        <v>3713934393</v>
      </c>
      <c r="G9" s="121">
        <f>+C9+E9</f>
        <v>1801909873</v>
      </c>
      <c r="H9" s="122" t="s">
        <v>250</v>
      </c>
    </row>
    <row r="10" spans="1:8">
      <c r="A10" s="119" t="s">
        <v>263</v>
      </c>
      <c r="B10" s="120">
        <f t="shared" ref="B10:G10" si="0">+B11+B12+B13</f>
        <v>1757668695</v>
      </c>
      <c r="C10" s="120">
        <f t="shared" si="0"/>
        <v>656590451</v>
      </c>
      <c r="D10" s="120">
        <f t="shared" si="0"/>
        <v>22374000</v>
      </c>
      <c r="E10" s="120">
        <f t="shared" si="0"/>
        <v>21140000</v>
      </c>
      <c r="F10" s="120">
        <f t="shared" si="0"/>
        <v>1780042695</v>
      </c>
      <c r="G10" s="121">
        <f t="shared" si="0"/>
        <v>677730451</v>
      </c>
    </row>
    <row r="11" spans="1:8">
      <c r="A11" s="123" t="s">
        <v>264</v>
      </c>
      <c r="B11" s="124">
        <v>535384974</v>
      </c>
      <c r="C11" s="124">
        <v>192326440</v>
      </c>
      <c r="D11" s="124">
        <v>0</v>
      </c>
      <c r="E11" s="124"/>
      <c r="F11" s="124">
        <f t="shared" ref="F11:G13" si="1">+B11+D11</f>
        <v>535384974</v>
      </c>
      <c r="G11" s="125">
        <f t="shared" si="1"/>
        <v>192326440</v>
      </c>
    </row>
    <row r="12" spans="1:8">
      <c r="A12" s="123" t="s">
        <v>265</v>
      </c>
      <c r="B12" s="124">
        <v>1175742721</v>
      </c>
      <c r="C12" s="124">
        <v>424028731</v>
      </c>
      <c r="D12" s="124">
        <v>21140000</v>
      </c>
      <c r="E12" s="124">
        <v>21140000</v>
      </c>
      <c r="F12" s="124">
        <f t="shared" si="1"/>
        <v>1196882721</v>
      </c>
      <c r="G12" s="125">
        <f t="shared" si="1"/>
        <v>445168731</v>
      </c>
    </row>
    <row r="13" spans="1:8">
      <c r="A13" s="123" t="s">
        <v>266</v>
      </c>
      <c r="B13" s="124">
        <v>46541000</v>
      </c>
      <c r="C13" s="124">
        <v>40235280</v>
      </c>
      <c r="D13" s="124">
        <v>1234000</v>
      </c>
      <c r="E13" s="124">
        <v>0</v>
      </c>
      <c r="F13" s="124">
        <f t="shared" si="1"/>
        <v>47775000</v>
      </c>
      <c r="G13" s="125">
        <f t="shared" si="1"/>
        <v>40235280</v>
      </c>
    </row>
    <row r="14" spans="1:8">
      <c r="A14" s="119" t="s">
        <v>267</v>
      </c>
      <c r="B14" s="120">
        <f t="shared" ref="B14:G14" si="2">+B15</f>
        <v>1333533655</v>
      </c>
      <c r="C14" s="120">
        <f t="shared" si="2"/>
        <v>484265261</v>
      </c>
      <c r="D14" s="120">
        <f t="shared" si="2"/>
        <v>9866000</v>
      </c>
      <c r="E14" s="120">
        <f t="shared" si="2"/>
        <v>0</v>
      </c>
      <c r="F14" s="120">
        <f t="shared" si="2"/>
        <v>1343399655</v>
      </c>
      <c r="G14" s="121">
        <f t="shared" si="2"/>
        <v>484265261</v>
      </c>
    </row>
    <row r="15" spans="1:8">
      <c r="A15" s="119" t="s">
        <v>268</v>
      </c>
      <c r="B15" s="120">
        <f t="shared" ref="B15:G15" si="3">+B16+B17+B18</f>
        <v>1333533655</v>
      </c>
      <c r="C15" s="120">
        <f t="shared" si="3"/>
        <v>484265261</v>
      </c>
      <c r="D15" s="120">
        <f t="shared" si="3"/>
        <v>9866000</v>
      </c>
      <c r="E15" s="120">
        <f t="shared" si="3"/>
        <v>0</v>
      </c>
      <c r="F15" s="120">
        <f t="shared" si="3"/>
        <v>1343399655</v>
      </c>
      <c r="G15" s="121">
        <f t="shared" si="3"/>
        <v>484265261</v>
      </c>
    </row>
    <row r="16" spans="1:8">
      <c r="A16" s="123" t="s">
        <v>269</v>
      </c>
      <c r="B16" s="124">
        <v>20134000</v>
      </c>
      <c r="C16" s="124">
        <v>0</v>
      </c>
      <c r="D16" s="124">
        <v>9866000</v>
      </c>
      <c r="E16" s="124">
        <f>+[4]FUNCIONAMIENTO!$T$64</f>
        <v>0</v>
      </c>
      <c r="F16" s="124">
        <f t="shared" ref="F16:G18" si="4">+B16+D16</f>
        <v>30000000</v>
      </c>
      <c r="G16" s="125">
        <f t="shared" si="4"/>
        <v>0</v>
      </c>
    </row>
    <row r="17" spans="1:8">
      <c r="A17" s="123" t="s">
        <v>270</v>
      </c>
      <c r="B17" s="124">
        <v>1290399655</v>
      </c>
      <c r="C17" s="124">
        <v>462256104</v>
      </c>
      <c r="D17" s="124"/>
      <c r="E17" s="124"/>
      <c r="F17" s="124">
        <f t="shared" si="4"/>
        <v>1290399655</v>
      </c>
      <c r="G17" s="125">
        <f t="shared" si="4"/>
        <v>462256104</v>
      </c>
    </row>
    <row r="18" spans="1:8">
      <c r="A18" s="123" t="s">
        <v>210</v>
      </c>
      <c r="B18" s="124">
        <f>+[4]FUNCIONAMIENTO!$I$30</f>
        <v>23000000</v>
      </c>
      <c r="C18" s="124">
        <v>22009157</v>
      </c>
      <c r="D18" s="124"/>
      <c r="E18" s="124"/>
      <c r="F18" s="124">
        <f t="shared" si="4"/>
        <v>23000000</v>
      </c>
      <c r="G18" s="125">
        <f t="shared" si="4"/>
        <v>22009157</v>
      </c>
    </row>
    <row r="19" spans="1:8">
      <c r="A19" s="119" t="s">
        <v>271</v>
      </c>
      <c r="B19" s="120">
        <f t="shared" ref="B19:G19" si="5">+B20+B21</f>
        <v>0</v>
      </c>
      <c r="C19" s="120">
        <f t="shared" si="5"/>
        <v>0</v>
      </c>
      <c r="D19" s="120">
        <f t="shared" si="5"/>
        <v>0</v>
      </c>
      <c r="E19" s="120">
        <f t="shared" si="5"/>
        <v>0</v>
      </c>
      <c r="F19" s="120">
        <f t="shared" si="5"/>
        <v>0</v>
      </c>
      <c r="G19" s="121">
        <f t="shared" si="5"/>
        <v>0</v>
      </c>
    </row>
    <row r="20" spans="1:8">
      <c r="A20" s="123" t="s">
        <v>272</v>
      </c>
      <c r="B20" s="124"/>
      <c r="C20" s="124"/>
      <c r="D20" s="124"/>
      <c r="E20" s="124"/>
      <c r="F20" s="124">
        <f>+B20+D20</f>
        <v>0</v>
      </c>
      <c r="G20" s="125">
        <f>+C20+E20</f>
        <v>0</v>
      </c>
    </row>
    <row r="21" spans="1:8">
      <c r="A21" s="123" t="s">
        <v>273</v>
      </c>
      <c r="B21" s="124"/>
      <c r="C21" s="124"/>
      <c r="D21" s="124"/>
      <c r="E21" s="124"/>
      <c r="F21" s="124">
        <f>+B21+D21</f>
        <v>0</v>
      </c>
      <c r="G21" s="125">
        <f>+C21+E21</f>
        <v>0</v>
      </c>
    </row>
    <row r="22" spans="1:8">
      <c r="A22" s="119" t="s">
        <v>274</v>
      </c>
      <c r="B22" s="120">
        <v>0</v>
      </c>
      <c r="C22" s="120">
        <v>0</v>
      </c>
      <c r="D22" s="120">
        <v>0</v>
      </c>
      <c r="E22" s="120">
        <v>0</v>
      </c>
      <c r="F22" s="120">
        <v>0</v>
      </c>
      <c r="G22" s="121">
        <v>0</v>
      </c>
    </row>
    <row r="23" spans="1:8">
      <c r="A23" s="119" t="s">
        <v>275</v>
      </c>
      <c r="B23" s="120">
        <f t="shared" ref="B23:G23" si="6">+B24</f>
        <v>310000000</v>
      </c>
      <c r="C23" s="120">
        <f t="shared" si="6"/>
        <v>58580659</v>
      </c>
      <c r="D23" s="120">
        <f t="shared" si="6"/>
        <v>0</v>
      </c>
      <c r="E23" s="120">
        <f t="shared" si="6"/>
        <v>0</v>
      </c>
      <c r="F23" s="120">
        <f t="shared" si="6"/>
        <v>310000000</v>
      </c>
      <c r="G23" s="121">
        <f t="shared" si="6"/>
        <v>58580659</v>
      </c>
    </row>
    <row r="24" spans="1:8">
      <c r="A24" s="123" t="s">
        <v>276</v>
      </c>
      <c r="B24" s="124">
        <v>310000000</v>
      </c>
      <c r="C24" s="124">
        <v>58580659</v>
      </c>
      <c r="D24" s="124"/>
      <c r="E24" s="124"/>
      <c r="F24" s="124">
        <f>+B24+D24</f>
        <v>310000000</v>
      </c>
      <c r="G24" s="125">
        <f>+C24+E24</f>
        <v>58580659</v>
      </c>
    </row>
    <row r="25" spans="1:8">
      <c r="A25" s="119" t="s">
        <v>277</v>
      </c>
      <c r="B25" s="120">
        <v>0</v>
      </c>
      <c r="C25" s="120">
        <v>0</v>
      </c>
      <c r="D25" s="120">
        <v>0</v>
      </c>
      <c r="E25" s="120">
        <v>0</v>
      </c>
      <c r="F25" s="120">
        <v>0</v>
      </c>
      <c r="G25" s="121">
        <v>0</v>
      </c>
    </row>
    <row r="26" spans="1:8">
      <c r="A26" s="119" t="s">
        <v>278</v>
      </c>
      <c r="B26" s="120">
        <f>+B9+B10+B14+B19+B22+B23+B25</f>
        <v>5407074743</v>
      </c>
      <c r="C26" s="120">
        <f>+C9+C10+C14+C19+C22+C23+C25</f>
        <v>2043795825</v>
      </c>
      <c r="D26" s="120">
        <f>+D9+D10+D14+D19+D22+D23+D25</f>
        <v>1740302000</v>
      </c>
      <c r="E26" s="120">
        <f>+E9+E10+E14+E19+E22+E23+E25</f>
        <v>978690419</v>
      </c>
      <c r="F26" s="120">
        <f>+F9+F10+F14+F19+F22+F23+F25</f>
        <v>7147376743</v>
      </c>
      <c r="G26" s="125">
        <f t="shared" ref="G26:G53" si="7">+C26+E26</f>
        <v>3022486244</v>
      </c>
      <c r="H26" s="126" t="s">
        <v>250</v>
      </c>
    </row>
    <row r="27" spans="1:8" ht="13.5" thickBot="1">
      <c r="A27" s="127" t="s">
        <v>250</v>
      </c>
      <c r="B27" s="128" t="s">
        <v>250</v>
      </c>
      <c r="C27" s="128" t="s">
        <v>250</v>
      </c>
      <c r="D27" s="128" t="s">
        <v>250</v>
      </c>
      <c r="E27" s="128"/>
      <c r="F27" s="129"/>
      <c r="G27" s="130" t="s">
        <v>250</v>
      </c>
    </row>
    <row r="28" spans="1:8">
      <c r="A28" s="131" t="s">
        <v>279</v>
      </c>
      <c r="B28" s="132">
        <f>+B29+B34+B40+B44+B47+B49</f>
        <v>22346335128</v>
      </c>
      <c r="C28" s="132">
        <f>+C29+C34+C40+C44+C47+C49</f>
        <v>9448616230</v>
      </c>
      <c r="D28" s="132">
        <f>+D29+D34+D40+D44+D47+D49</f>
        <v>1540000000</v>
      </c>
      <c r="E28" s="132">
        <f>+E29+E34+E40+E44+E47+E49</f>
        <v>786270865</v>
      </c>
      <c r="F28" s="132">
        <f t="shared" ref="F28:F53" si="8">+B28+D28</f>
        <v>23886335128</v>
      </c>
      <c r="G28" s="133">
        <f t="shared" si="7"/>
        <v>10234887095</v>
      </c>
      <c r="H28" s="112" t="s">
        <v>250</v>
      </c>
    </row>
    <row r="29" spans="1:8">
      <c r="A29" s="134" t="s">
        <v>280</v>
      </c>
      <c r="B29" s="135">
        <f>+B31+B32+B33</f>
        <v>2439541574</v>
      </c>
      <c r="C29" s="135">
        <f>+C31+C32+C33</f>
        <v>1241009471</v>
      </c>
      <c r="D29" s="135">
        <f>+D31+D32+D33</f>
        <v>0</v>
      </c>
      <c r="E29" s="135">
        <f>+E31+E32+E33</f>
        <v>0</v>
      </c>
      <c r="F29" s="135">
        <f>+F31+F32+F33</f>
        <v>2439541574</v>
      </c>
      <c r="G29" s="121">
        <f t="shared" si="7"/>
        <v>1241009471</v>
      </c>
    </row>
    <row r="30" spans="1:8" ht="39" customHeight="1" thickBot="1">
      <c r="A30" s="136" t="s">
        <v>281</v>
      </c>
      <c r="B30" s="135"/>
      <c r="C30" s="135"/>
      <c r="D30" s="135"/>
      <c r="E30" s="135"/>
      <c r="F30" s="120">
        <f t="shared" si="8"/>
        <v>0</v>
      </c>
      <c r="G30" s="121">
        <f t="shared" si="7"/>
        <v>0</v>
      </c>
    </row>
    <row r="31" spans="1:8" ht="24.75" customHeight="1">
      <c r="A31" s="137" t="s">
        <v>282</v>
      </c>
      <c r="B31" s="138">
        <v>1864541574</v>
      </c>
      <c r="C31" s="138">
        <v>1113376773</v>
      </c>
      <c r="D31" s="138"/>
      <c r="E31" s="138"/>
      <c r="F31" s="124">
        <f t="shared" si="8"/>
        <v>1864541574</v>
      </c>
      <c r="G31" s="125">
        <f t="shared" si="7"/>
        <v>1113376773</v>
      </c>
    </row>
    <row r="32" spans="1:8" ht="21">
      <c r="A32" s="137" t="s">
        <v>283</v>
      </c>
      <c r="B32" s="138">
        <v>350000000</v>
      </c>
      <c r="C32" s="138">
        <v>95715832</v>
      </c>
      <c r="D32" s="138"/>
      <c r="E32" s="138"/>
      <c r="F32" s="124">
        <f t="shared" si="8"/>
        <v>350000000</v>
      </c>
      <c r="G32" s="125">
        <f t="shared" si="7"/>
        <v>95715832</v>
      </c>
    </row>
    <row r="33" spans="1:8">
      <c r="A33" s="137" t="s">
        <v>284</v>
      </c>
      <c r="B33" s="138">
        <v>225000000</v>
      </c>
      <c r="C33" s="139">
        <v>31916866</v>
      </c>
      <c r="D33" s="138"/>
      <c r="E33" s="138"/>
      <c r="F33" s="124">
        <f t="shared" si="8"/>
        <v>225000000</v>
      </c>
      <c r="G33" s="125">
        <f t="shared" si="7"/>
        <v>31916866</v>
      </c>
    </row>
    <row r="34" spans="1:8">
      <c r="A34" s="134" t="s">
        <v>285</v>
      </c>
      <c r="B34" s="135">
        <f t="shared" ref="B34:G34" si="9">+B36+B37+B38+B39</f>
        <v>8072344572</v>
      </c>
      <c r="C34" s="135">
        <f t="shared" si="9"/>
        <v>3760932435</v>
      </c>
      <c r="D34" s="135">
        <f t="shared" si="9"/>
        <v>1540000000</v>
      </c>
      <c r="E34" s="135">
        <f t="shared" si="9"/>
        <v>786270865</v>
      </c>
      <c r="F34" s="135">
        <f t="shared" si="9"/>
        <v>9612344572</v>
      </c>
      <c r="G34" s="140">
        <f t="shared" si="9"/>
        <v>4547203300</v>
      </c>
    </row>
    <row r="35" spans="1:8" ht="24.75" thickBot="1">
      <c r="A35" s="136" t="s">
        <v>286</v>
      </c>
      <c r="B35" s="135"/>
      <c r="C35" s="135"/>
      <c r="D35" s="135"/>
      <c r="E35" s="135"/>
      <c r="F35" s="124">
        <f t="shared" si="8"/>
        <v>0</v>
      </c>
      <c r="G35" s="125">
        <f t="shared" si="7"/>
        <v>0</v>
      </c>
    </row>
    <row r="36" spans="1:8" ht="21">
      <c r="A36" s="137" t="s">
        <v>287</v>
      </c>
      <c r="B36" s="138">
        <v>2713871379</v>
      </c>
      <c r="C36" s="138">
        <v>2134860420</v>
      </c>
      <c r="D36" s="138">
        <v>0</v>
      </c>
      <c r="E36" s="138">
        <v>0</v>
      </c>
      <c r="F36" s="124">
        <f t="shared" si="8"/>
        <v>2713871379</v>
      </c>
      <c r="G36" s="125">
        <f t="shared" si="7"/>
        <v>2134860420</v>
      </c>
    </row>
    <row r="37" spans="1:8" ht="27" customHeight="1">
      <c r="A37" s="137" t="s">
        <v>288</v>
      </c>
      <c r="B37" s="138">
        <v>2103012723</v>
      </c>
      <c r="C37" s="138">
        <v>643283684</v>
      </c>
      <c r="D37" s="138">
        <v>1540000000</v>
      </c>
      <c r="E37" s="138">
        <v>786270865</v>
      </c>
      <c r="F37" s="124">
        <f t="shared" si="8"/>
        <v>3643012723</v>
      </c>
      <c r="G37" s="125">
        <f t="shared" si="7"/>
        <v>1429554549</v>
      </c>
      <c r="H37" s="112" t="s">
        <v>250</v>
      </c>
    </row>
    <row r="38" spans="1:8" ht="21">
      <c r="A38" s="137" t="s">
        <v>289</v>
      </c>
      <c r="B38" s="138">
        <v>2211505468</v>
      </c>
      <c r="C38" s="138">
        <v>373546701</v>
      </c>
      <c r="D38" s="138"/>
      <c r="E38" s="138"/>
      <c r="F38" s="124">
        <f t="shared" si="8"/>
        <v>2211505468</v>
      </c>
      <c r="G38" s="125">
        <f t="shared" si="7"/>
        <v>373546701</v>
      </c>
    </row>
    <row r="39" spans="1:8" ht="21">
      <c r="A39" s="137" t="s">
        <v>290</v>
      </c>
      <c r="B39" s="138">
        <v>1043955002</v>
      </c>
      <c r="C39" s="138">
        <v>609241630</v>
      </c>
      <c r="D39" s="138"/>
      <c r="E39" s="138"/>
      <c r="F39" s="124">
        <f t="shared" si="8"/>
        <v>1043955002</v>
      </c>
      <c r="G39" s="125">
        <f t="shared" si="7"/>
        <v>609241630</v>
      </c>
    </row>
    <row r="40" spans="1:8">
      <c r="A40" s="134" t="s">
        <v>291</v>
      </c>
      <c r="B40" s="135">
        <f t="shared" ref="B40:G40" si="10">+B42+B43</f>
        <v>2015527581</v>
      </c>
      <c r="C40" s="135">
        <f t="shared" si="10"/>
        <v>1256815079</v>
      </c>
      <c r="D40" s="135">
        <f t="shared" si="10"/>
        <v>0</v>
      </c>
      <c r="E40" s="135">
        <f t="shared" si="10"/>
        <v>0</v>
      </c>
      <c r="F40" s="135">
        <f t="shared" si="10"/>
        <v>2015527581</v>
      </c>
      <c r="G40" s="140">
        <f t="shared" si="10"/>
        <v>1256815079</v>
      </c>
    </row>
    <row r="41" spans="1:8" ht="54" customHeight="1" thickBot="1">
      <c r="A41" s="136" t="s">
        <v>292</v>
      </c>
      <c r="B41" s="135"/>
      <c r="C41" s="135"/>
      <c r="D41" s="135"/>
      <c r="E41" s="135"/>
      <c r="F41" s="124">
        <f t="shared" si="8"/>
        <v>0</v>
      </c>
      <c r="G41" s="125">
        <f t="shared" si="7"/>
        <v>0</v>
      </c>
    </row>
    <row r="42" spans="1:8">
      <c r="A42" s="137" t="s">
        <v>293</v>
      </c>
      <c r="B42" s="138">
        <v>320000000</v>
      </c>
      <c r="C42" s="138">
        <v>221420184</v>
      </c>
      <c r="D42" s="138"/>
      <c r="E42" s="138"/>
      <c r="F42" s="124">
        <f t="shared" si="8"/>
        <v>320000000</v>
      </c>
      <c r="G42" s="125">
        <f t="shared" si="7"/>
        <v>221420184</v>
      </c>
    </row>
    <row r="43" spans="1:8">
      <c r="A43" s="137" t="s">
        <v>294</v>
      </c>
      <c r="B43" s="138">
        <v>1695527581</v>
      </c>
      <c r="C43" s="138">
        <v>1035394895</v>
      </c>
      <c r="D43" s="138"/>
      <c r="E43" s="138"/>
      <c r="F43" s="124">
        <f t="shared" si="8"/>
        <v>1695527581</v>
      </c>
      <c r="G43" s="125">
        <f t="shared" si="7"/>
        <v>1035394895</v>
      </c>
    </row>
    <row r="44" spans="1:8" ht="36" customHeight="1" thickBot="1">
      <c r="A44" s="136" t="s">
        <v>295</v>
      </c>
      <c r="B44" s="141">
        <f t="shared" ref="B44:G44" si="11">+B45+B46</f>
        <v>5266813192</v>
      </c>
      <c r="C44" s="141">
        <f t="shared" si="11"/>
        <v>1652307925</v>
      </c>
      <c r="D44" s="141">
        <f t="shared" si="11"/>
        <v>0</v>
      </c>
      <c r="E44" s="141">
        <f t="shared" si="11"/>
        <v>0</v>
      </c>
      <c r="F44" s="141">
        <f t="shared" si="11"/>
        <v>5266813192</v>
      </c>
      <c r="G44" s="142">
        <f t="shared" si="11"/>
        <v>1652307925</v>
      </c>
    </row>
    <row r="45" spans="1:8" ht="23.25" customHeight="1">
      <c r="A45" s="137" t="s">
        <v>296</v>
      </c>
      <c r="B45" s="138">
        <v>3711050806</v>
      </c>
      <c r="C45" s="138">
        <v>1403140857</v>
      </c>
      <c r="D45" s="138"/>
      <c r="E45" s="138"/>
      <c r="F45" s="124">
        <f t="shared" si="8"/>
        <v>3711050806</v>
      </c>
      <c r="G45" s="125">
        <f t="shared" si="7"/>
        <v>1403140857</v>
      </c>
    </row>
    <row r="46" spans="1:8" ht="30" customHeight="1">
      <c r="A46" s="137" t="s">
        <v>297</v>
      </c>
      <c r="B46" s="138">
        <v>1555762386</v>
      </c>
      <c r="C46" s="138">
        <v>249167068</v>
      </c>
      <c r="D46" s="138"/>
      <c r="E46" s="138"/>
      <c r="F46" s="124">
        <f t="shared" si="8"/>
        <v>1555762386</v>
      </c>
      <c r="G46" s="125">
        <f t="shared" si="7"/>
        <v>249167068</v>
      </c>
    </row>
    <row r="47" spans="1:8" ht="36.75" customHeight="1" thickBot="1">
      <c r="A47" s="136" t="s">
        <v>298</v>
      </c>
      <c r="B47" s="141">
        <f t="shared" ref="B47:G47" si="12">+B48</f>
        <v>410231113</v>
      </c>
      <c r="C47" s="141">
        <f t="shared" si="12"/>
        <v>38867961</v>
      </c>
      <c r="D47" s="141">
        <f t="shared" si="12"/>
        <v>0</v>
      </c>
      <c r="E47" s="141">
        <f t="shared" si="12"/>
        <v>0</v>
      </c>
      <c r="F47" s="141">
        <f t="shared" si="12"/>
        <v>410231113</v>
      </c>
      <c r="G47" s="142">
        <f t="shared" si="12"/>
        <v>38867961</v>
      </c>
    </row>
    <row r="48" spans="1:8" ht="21">
      <c r="A48" s="143" t="s">
        <v>299</v>
      </c>
      <c r="B48" s="138">
        <v>410231113</v>
      </c>
      <c r="C48" s="138">
        <v>38867961</v>
      </c>
      <c r="D48" s="138"/>
      <c r="E48" s="138"/>
      <c r="F48" s="124">
        <f t="shared" si="8"/>
        <v>410231113</v>
      </c>
      <c r="G48" s="125">
        <f t="shared" si="7"/>
        <v>38867961</v>
      </c>
    </row>
    <row r="49" spans="1:7" ht="27" customHeight="1" thickBot="1">
      <c r="A49" s="136" t="s">
        <v>300</v>
      </c>
      <c r="B49" s="135">
        <f t="shared" ref="B49:G49" si="13">+B50+B51</f>
        <v>4141877096</v>
      </c>
      <c r="C49" s="135">
        <f t="shared" si="13"/>
        <v>1498683359</v>
      </c>
      <c r="D49" s="135">
        <f t="shared" si="13"/>
        <v>0</v>
      </c>
      <c r="E49" s="135">
        <f t="shared" si="13"/>
        <v>0</v>
      </c>
      <c r="F49" s="135">
        <f t="shared" si="13"/>
        <v>4141877096</v>
      </c>
      <c r="G49" s="140">
        <f t="shared" si="13"/>
        <v>1498683359</v>
      </c>
    </row>
    <row r="50" spans="1:7" ht="21">
      <c r="A50" s="144" t="s">
        <v>301</v>
      </c>
      <c r="B50" s="138">
        <v>1266511705</v>
      </c>
      <c r="C50" s="138">
        <v>173510984</v>
      </c>
      <c r="D50" s="138"/>
      <c r="E50" s="138"/>
      <c r="F50" s="124">
        <f t="shared" si="8"/>
        <v>1266511705</v>
      </c>
      <c r="G50" s="125">
        <f t="shared" si="7"/>
        <v>173510984</v>
      </c>
    </row>
    <row r="51" spans="1:7">
      <c r="A51" s="144" t="s">
        <v>302</v>
      </c>
      <c r="B51" s="138">
        <v>2875365391</v>
      </c>
      <c r="C51" s="138">
        <v>1325172375</v>
      </c>
      <c r="D51" s="138"/>
      <c r="E51" s="138"/>
      <c r="F51" s="124">
        <f t="shared" si="8"/>
        <v>2875365391</v>
      </c>
      <c r="G51" s="125">
        <f t="shared" si="7"/>
        <v>1325172375</v>
      </c>
    </row>
    <row r="52" spans="1:7">
      <c r="A52" s="134" t="s">
        <v>250</v>
      </c>
      <c r="B52" s="135">
        <v>0</v>
      </c>
      <c r="C52" s="135">
        <v>0</v>
      </c>
      <c r="D52" s="135">
        <v>0</v>
      </c>
      <c r="E52" s="135">
        <v>0</v>
      </c>
      <c r="F52" s="124">
        <f t="shared" si="8"/>
        <v>0</v>
      </c>
      <c r="G52" s="125">
        <f t="shared" si="7"/>
        <v>0</v>
      </c>
    </row>
    <row r="53" spans="1:7">
      <c r="A53" s="145" t="s">
        <v>303</v>
      </c>
      <c r="B53" s="120">
        <v>0</v>
      </c>
      <c r="C53" s="120">
        <v>0</v>
      </c>
      <c r="D53" s="120">
        <v>0</v>
      </c>
      <c r="E53" s="120">
        <v>0</v>
      </c>
      <c r="F53" s="124">
        <f t="shared" si="8"/>
        <v>0</v>
      </c>
      <c r="G53" s="125">
        <f t="shared" si="7"/>
        <v>0</v>
      </c>
    </row>
    <row r="54" spans="1:7">
      <c r="A54" s="146">
        <v>0</v>
      </c>
      <c r="B54" s="147">
        <v>0</v>
      </c>
      <c r="C54" s="147"/>
      <c r="D54" s="147"/>
      <c r="E54" s="147"/>
      <c r="F54" s="120"/>
      <c r="G54" s="121"/>
    </row>
    <row r="55" spans="1:7" ht="13.5" thickBot="1">
      <c r="A55" s="148" t="s">
        <v>304</v>
      </c>
      <c r="B55" s="149">
        <f t="shared" ref="B55:G55" si="14">+B26+B28+B53</f>
        <v>27753409871</v>
      </c>
      <c r="C55" s="149">
        <f t="shared" si="14"/>
        <v>11492412055</v>
      </c>
      <c r="D55" s="149">
        <f t="shared" si="14"/>
        <v>3280302000</v>
      </c>
      <c r="E55" s="149">
        <f t="shared" si="14"/>
        <v>1764961284</v>
      </c>
      <c r="F55" s="149">
        <f t="shared" si="14"/>
        <v>31033711871</v>
      </c>
      <c r="G55" s="150">
        <f t="shared" si="14"/>
        <v>13257373339</v>
      </c>
    </row>
    <row r="56" spans="1:7" ht="27.75" customHeight="1">
      <c r="A56" s="151"/>
      <c r="B56" s="152" t="s">
        <v>250</v>
      </c>
      <c r="C56" s="153" t="s">
        <v>250</v>
      </c>
      <c r="D56" s="152"/>
      <c r="E56" s="152" t="s">
        <v>250</v>
      </c>
      <c r="F56" s="152"/>
      <c r="G56" s="152" t="s">
        <v>250</v>
      </c>
    </row>
    <row r="57" spans="1:7" ht="32.25" customHeight="1">
      <c r="A57" s="154"/>
      <c r="B57" s="154" t="s">
        <v>250</v>
      </c>
      <c r="C57" s="154"/>
      <c r="D57" s="154" t="s">
        <v>250</v>
      </c>
      <c r="E57" s="154"/>
      <c r="F57" s="154"/>
      <c r="G57" s="154"/>
    </row>
    <row r="58" spans="1:7">
      <c r="A58" s="155"/>
      <c r="B58" s="156" t="s">
        <v>250</v>
      </c>
      <c r="C58" s="157"/>
      <c r="D58" s="157"/>
      <c r="E58" s="156" t="s">
        <v>250</v>
      </c>
      <c r="F58" s="156">
        <f>+F55-[2]Hoja1!$F$37</f>
        <v>0</v>
      </c>
      <c r="G58" s="156" t="s">
        <v>250</v>
      </c>
    </row>
    <row r="59" spans="1:7">
      <c r="A59" s="155"/>
      <c r="B59" s="158" t="s">
        <v>250</v>
      </c>
      <c r="C59" s="157"/>
      <c r="D59" s="157"/>
      <c r="E59" s="157"/>
      <c r="F59" s="156" t="e">
        <f>+[2]Hoja1!$J$207</f>
        <v>#REF!</v>
      </c>
      <c r="G59" s="156" t="s">
        <v>250</v>
      </c>
    </row>
    <row r="60" spans="1:7">
      <c r="A60" s="155"/>
      <c r="B60" s="157"/>
      <c r="C60" s="157"/>
      <c r="D60" s="157"/>
      <c r="E60" s="157"/>
      <c r="F60" s="156" t="e">
        <f>+F58-F59</f>
        <v>#REF!</v>
      </c>
      <c r="G60" s="157"/>
    </row>
    <row r="61" spans="1:7">
      <c r="A61" s="159"/>
    </row>
    <row r="62" spans="1:7">
      <c r="A62" s="160"/>
    </row>
    <row r="63" spans="1:7">
      <c r="A63" s="160"/>
    </row>
    <row r="64" spans="1:7">
      <c r="A64" s="160"/>
    </row>
    <row r="65" spans="1:1">
      <c r="A65" s="161"/>
    </row>
    <row r="66" spans="1:1" ht="15.75" customHeight="1">
      <c r="A66" s="161"/>
    </row>
    <row r="67" spans="1:1">
      <c r="A67" s="161"/>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opLeftCell="A7" zoomScaleNormal="100" zoomScaleSheetLayoutView="75" workbookViewId="0">
      <selection activeCell="D9" sqref="D9"/>
    </sheetView>
  </sheetViews>
  <sheetFormatPr baseColWidth="10" defaultRowHeight="12.75"/>
  <cols>
    <col min="1" max="1" width="47.42578125" customWidth="1"/>
    <col min="2" max="2" width="84.140625" customWidth="1"/>
  </cols>
  <sheetData>
    <row r="1" spans="1:2" ht="14.25" thickBot="1">
      <c r="A1" s="918" t="s">
        <v>29</v>
      </c>
      <c r="B1" s="918"/>
    </row>
    <row r="2" spans="1:2" ht="27" customHeight="1">
      <c r="A2" s="914" t="s">
        <v>30</v>
      </c>
      <c r="B2" s="915"/>
    </row>
    <row r="3" spans="1:2" ht="24.75" customHeight="1" thickBot="1">
      <c r="A3" s="916" t="s">
        <v>31</v>
      </c>
      <c r="B3" s="917"/>
    </row>
    <row r="4" spans="1:2">
      <c r="A4" s="8" t="s">
        <v>32</v>
      </c>
      <c r="B4" s="8" t="s">
        <v>33</v>
      </c>
    </row>
    <row r="5" spans="1:2" ht="36.75">
      <c r="A5" s="9" t="s">
        <v>121</v>
      </c>
      <c r="B5" s="10" t="s">
        <v>75</v>
      </c>
    </row>
    <row r="6" spans="1:2" ht="27.75">
      <c r="A6" s="9" t="s">
        <v>34</v>
      </c>
      <c r="B6" s="10" t="s">
        <v>76</v>
      </c>
    </row>
    <row r="7" spans="1:2" ht="21" customHeight="1">
      <c r="A7" s="9" t="s">
        <v>35</v>
      </c>
      <c r="B7" s="10" t="s">
        <v>77</v>
      </c>
    </row>
    <row r="8" spans="1:2" ht="45" customHeight="1">
      <c r="A8" s="9" t="s">
        <v>80</v>
      </c>
      <c r="B8" s="197" t="s">
        <v>62</v>
      </c>
    </row>
    <row r="9" spans="1:2" ht="54" customHeight="1">
      <c r="A9" s="201" t="s">
        <v>63</v>
      </c>
      <c r="B9" s="10" t="s">
        <v>78</v>
      </c>
    </row>
    <row r="10" spans="1:2" ht="21" customHeight="1">
      <c r="A10" s="198" t="s">
        <v>346</v>
      </c>
      <c r="B10" s="199" t="s">
        <v>347</v>
      </c>
    </row>
    <row r="11" spans="1:2" ht="40.5" customHeight="1">
      <c r="A11" s="9" t="s">
        <v>79</v>
      </c>
      <c r="B11" s="10" t="s">
        <v>350</v>
      </c>
    </row>
    <row r="12" spans="1:2" ht="36.75" customHeight="1">
      <c r="A12" s="201" t="s">
        <v>36</v>
      </c>
      <c r="B12" s="200" t="s">
        <v>81</v>
      </c>
    </row>
    <row r="13" spans="1:2" ht="21.75" customHeight="1">
      <c r="A13" s="201" t="s">
        <v>57</v>
      </c>
      <c r="B13" s="10" t="s">
        <v>82</v>
      </c>
    </row>
    <row r="14" spans="1:2" ht="18.75">
      <c r="A14" s="9" t="s">
        <v>37</v>
      </c>
      <c r="B14" s="10" t="s">
        <v>61</v>
      </c>
    </row>
    <row r="15" spans="1:2" ht="18.75">
      <c r="A15" s="9" t="s">
        <v>38</v>
      </c>
      <c r="B15" s="10" t="s">
        <v>64</v>
      </c>
    </row>
    <row r="16" spans="1:2" ht="18.75">
      <c r="A16" s="9" t="s">
        <v>39</v>
      </c>
      <c r="B16" s="10" t="s">
        <v>83</v>
      </c>
    </row>
    <row r="17" spans="1:2" ht="36.75">
      <c r="A17" s="9" t="s">
        <v>40</v>
      </c>
      <c r="B17" s="10" t="s">
        <v>12</v>
      </c>
    </row>
    <row r="18" spans="1:2" ht="18.75">
      <c r="A18" s="9" t="s">
        <v>41</v>
      </c>
      <c r="B18" s="10" t="s">
        <v>42</v>
      </c>
    </row>
    <row r="19" spans="1:2" ht="18.75">
      <c r="A19" s="9" t="s">
        <v>43</v>
      </c>
      <c r="B19" s="10" t="s">
        <v>84</v>
      </c>
    </row>
    <row r="20" spans="1:2" ht="25.5" customHeight="1">
      <c r="A20" s="9" t="s">
        <v>44</v>
      </c>
      <c r="B20" s="10" t="s">
        <v>65</v>
      </c>
    </row>
    <row r="21" spans="1:2" ht="25.5" customHeight="1">
      <c r="A21" s="9" t="s">
        <v>45</v>
      </c>
      <c r="B21" s="10" t="s">
        <v>66</v>
      </c>
    </row>
    <row r="22" spans="1:2" ht="21" customHeight="1">
      <c r="A22" s="9" t="s">
        <v>46</v>
      </c>
      <c r="B22" s="10" t="s">
        <v>67</v>
      </c>
    </row>
    <row r="23" spans="1:2" ht="84" customHeight="1" thickBot="1">
      <c r="A23" s="202" t="s">
        <v>86</v>
      </c>
      <c r="B23" s="11" t="s">
        <v>6</v>
      </c>
    </row>
  </sheetData>
  <mergeCells count="3">
    <mergeCell ref="A2:B2"/>
    <mergeCell ref="A3:B3"/>
    <mergeCell ref="A1:B1"/>
  </mergeCells>
  <phoneticPr fontId="16"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MATRIZ GENERAL CONSOLIDADA</vt:lpstr>
      <vt:lpstr>Anexo 1 Matriz SINA Inf Gestión</vt:lpstr>
      <vt:lpstr>Hoja 1</vt:lpstr>
      <vt:lpstr>ANEXO 5.1 INGRESOS </vt:lpstr>
      <vt:lpstr>5.2 GASTOS</vt:lpstr>
      <vt:lpstr>Anexo 3 Matriz Ind Min Jun</vt:lpstr>
      <vt:lpstr>Anexos 5-1 Ingresos </vt:lpstr>
      <vt:lpstr>Anexo 5-2 Gastos</vt:lpstr>
      <vt:lpstr>Anexo 2 Protocolo Inf Gestión</vt:lpstr>
      <vt:lpstr>Anexo 4 ProtocoloMatrizINdica</vt:lpstr>
      <vt:lpstr>Hoja1</vt:lpstr>
      <vt:lpstr>Hoja2</vt:lpstr>
      <vt:lpstr>'Anexo 1 Matriz SINA Inf Gestión'!Área_de_impresión</vt:lpstr>
      <vt:lpstr>'Anexo 2 Protocolo Inf Gestión'!Área_de_impresión</vt:lpstr>
      <vt:lpstr>'Anexo 4 ProtocoloMatrizINdica'!Área_de_impresión</vt:lpstr>
      <vt:lpstr>'Anexo 5-2 Gastos'!Área_de_impresión</vt:lpstr>
      <vt:lpstr>'Anexos 5-1 Ingresos '!Área_de_impresión</vt:lpstr>
      <vt:lpstr>'Hoja 1'!Área_de_impresión</vt:lpstr>
      <vt:lpstr>'5.2 GASTOS'!Títulos_a_imprimir</vt:lpstr>
      <vt:lpstr>'Anexo 1 Matriz SINA Inf Gestión'!Títulos_a_imprimir</vt:lpstr>
      <vt:lpstr>'Anexo 3 Matriz Ind Min Jun'!Títulos_a_imprimir</vt:lpstr>
      <vt:lpstr>'Anexo 5-2 Gastos'!Títulos_a_imprimir</vt:lpstr>
      <vt:lpstr>'Hoja 1'!Títulos_a_imprimir</vt:lpstr>
      <vt:lpstr>'MATRIZ GENERAL CONSOLIDADA'!Títulos_a_imprimir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Jackeline Sierra Chavarro</cp:lastModifiedBy>
  <cp:lastPrinted>2018-10-25T21:56:44Z</cp:lastPrinted>
  <dcterms:created xsi:type="dcterms:W3CDTF">2004-01-28T22:51:19Z</dcterms:created>
  <dcterms:modified xsi:type="dcterms:W3CDTF">2018-11-27T20:45:31Z</dcterms:modified>
</cp:coreProperties>
</file>