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<sst xmlns="http://schemas.openxmlformats.org/spreadsheetml/2006/main" count="145" uniqueCount="76">
  <si>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</si>
  <si>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</si>
  <si>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</si>
  <si>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</si>
  <si>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</si>
  <si>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</si>
  <si>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</si>
  <si>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</si>
  <si>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</si>
  <si>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</si>
  <si>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</si>
  <si>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</si>
  <si>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</si>
  <si>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</si>
  <si>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</si>
  <si>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</si>
  <si>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</si>
  <si>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</si>
  <si>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</si>
  <si>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</si>
  <si>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</si>
  <si>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</si>
  <si>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</si>
  <si>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</si>
  <si>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</si>
  <si>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</si>
  <si>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</si>
  <si>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</si>
  <si>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</si>
  <si>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</si>
  <si>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</si>
  <si>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</si>
  <si>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</si>
  <si>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</si>
  <si>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</si>
  <si>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</si>
  <si>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</si>
  <si>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</si>
  <si>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</si>
  <si>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</si>
  <si>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</si>
  <si>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</si>
  <si>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</si>
  <si>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</si>
  <si>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</si>
  <si>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</si>
  <si>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</si>
  <si>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</si>
  <si>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</si>
  <si>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</si>
  <si>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</si>
  <si>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</si>
  <si>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</si>
  <si>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</si>
  <si>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</si>
  <si>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</si>
  <si>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</si>
  <si>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</si>
  <si>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</si>
  <si>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</si>
  <si>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</si>
  <si>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</si>
  <si>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</si>
  <si>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</si>
  <si>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</si>
  <si>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</si>
  <si>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</si>
  <si>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</si>
  <si>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</si>
  <si>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</si>
  <si>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</si>
  <si>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</si>
  <si>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</si>
  <si>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TOTAL PRESUPUESTO 2018</t>
  </si>
  <si>
    <t>TASAS CAZA SILVSTRE</t>
  </si>
  <si>
    <t>EJECUCION PRESUPUESTAL  DE INGRESOS A 31 DE DICIEMBRE DE 2019</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</si>
</sst>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 numFmtId="192" formatCode="[$-240A]dddd\,\ d\ &quot;de&quot;\ mmmm\ &quot;de&quot;\ yyyy"/>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0" fillId="0" borderId="10" xfId="0" applyNumberFormat="1" applyBorder="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40"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40"/>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40"/>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40"/>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40"/>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40"/>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0"/>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40"/>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40"/>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40"/>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40"/>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40"/>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40"/>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40"/>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0"/>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0"/>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0"/>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0"/>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0"/>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9"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9"/>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9"/>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9"/>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9"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9"/>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9"/>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9"/>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41"/>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2">
        <f>+BI57</f>
        <v>0</v>
      </c>
      <c r="BG51" s="139" t="e">
        <f>+BF51/B51</f>
        <v>#DIV/0!</v>
      </c>
      <c r="BH51" s="92"/>
      <c r="BI51" s="84"/>
      <c r="BJ51" s="84"/>
      <c r="BK51" s="84"/>
      <c r="BL51" s="85"/>
    </row>
    <row r="52" spans="1:64" ht="15">
      <c r="A52" s="27"/>
      <c r="B52" s="141"/>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2"/>
      <c r="BG52" s="139"/>
      <c r="BH52" s="92"/>
      <c r="BI52" s="84"/>
      <c r="BJ52" s="84"/>
      <c r="BK52" s="84"/>
      <c r="BL52" s="85"/>
    </row>
    <row r="53" spans="1:64" ht="15">
      <c r="A53" s="27"/>
      <c r="B53" s="14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2"/>
      <c r="BG53" s="139"/>
      <c r="BH53" s="92"/>
      <c r="BI53" s="84"/>
      <c r="BJ53" s="84"/>
      <c r="BK53" s="84"/>
      <c r="BL53" s="85"/>
    </row>
    <row r="54" spans="1:64" ht="15">
      <c r="A54" s="27"/>
      <c r="B54" s="141"/>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2"/>
      <c r="BG54" s="139"/>
      <c r="BH54" s="92"/>
      <c r="BI54" s="84"/>
      <c r="BJ54" s="84"/>
      <c r="BK54" s="84"/>
      <c r="BL54" s="85"/>
    </row>
    <row r="55" spans="1:64" ht="15">
      <c r="A55" s="27"/>
      <c r="B55" s="141"/>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2"/>
      <c r="BG55" s="139"/>
      <c r="BH55" s="92"/>
      <c r="BI55" s="84"/>
      <c r="BJ55" s="84"/>
      <c r="BK55" s="84"/>
      <c r="BL55" s="85"/>
    </row>
    <row r="56" spans="1:64" ht="15">
      <c r="A56" s="27"/>
      <c r="B56" s="14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2"/>
      <c r="BG56" s="139"/>
      <c r="BH56" s="92"/>
      <c r="BI56" s="84"/>
      <c r="BJ56" s="84"/>
      <c r="BK56" s="84"/>
      <c r="BL56" s="85"/>
    </row>
    <row r="57" spans="1:64" ht="15">
      <c r="A57" s="27"/>
      <c r="B57" s="141"/>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2"/>
      <c r="BG57" s="139"/>
      <c r="BH57" s="126" t="s">
        <v>65</v>
      </c>
      <c r="BI57" s="122"/>
      <c r="BJ57" s="84"/>
      <c r="BK57" s="84"/>
      <c r="BL57" s="85"/>
    </row>
    <row r="58" spans="1:64" ht="15">
      <c r="A58" s="27"/>
      <c r="B58" s="1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2"/>
      <c r="BG58" s="139" t="e">
        <f>+BF58/B58</f>
        <v>#DIV/0!</v>
      </c>
      <c r="BH58" s="92"/>
      <c r="BI58" s="84"/>
      <c r="BJ58" s="84"/>
      <c r="BK58" s="84"/>
      <c r="BL58" s="85"/>
    </row>
    <row r="59" spans="1:64" ht="15">
      <c r="A59" s="27"/>
      <c r="B59" s="14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2"/>
      <c r="BG59" s="139"/>
      <c r="BH59" s="126" t="s">
        <v>65</v>
      </c>
      <c r="BI59" s="122"/>
      <c r="BJ59" s="84"/>
      <c r="BK59" s="84"/>
      <c r="BL59" s="85"/>
    </row>
    <row r="60" spans="1:64" ht="15">
      <c r="A60" s="27"/>
      <c r="B60" s="14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2"/>
      <c r="BG60" s="139" t="e">
        <f>+BF60/B60</f>
        <v>#DIV/0!</v>
      </c>
      <c r="BH60" s="92"/>
      <c r="BI60" s="84"/>
      <c r="BJ60" s="84"/>
      <c r="BK60" s="84"/>
      <c r="BL60" s="85"/>
    </row>
    <row r="61" spans="1:64" ht="15">
      <c r="A61" s="27"/>
      <c r="B61" s="14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2"/>
      <c r="BG61" s="139"/>
      <c r="BH61" s="92"/>
      <c r="BI61" s="84"/>
      <c r="BJ61" s="84"/>
      <c r="BK61" s="84"/>
      <c r="BL61" s="85"/>
    </row>
    <row r="62" spans="1:64" ht="15">
      <c r="A62" s="27"/>
      <c r="B62" s="14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2"/>
      <c r="BG62" s="139"/>
      <c r="BH62" s="92"/>
      <c r="BI62" s="84"/>
      <c r="BJ62" s="84"/>
      <c r="BK62" s="84"/>
      <c r="BL62" s="85"/>
    </row>
    <row r="63" spans="1:64" ht="15">
      <c r="A63" s="27"/>
      <c r="B63" s="141"/>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2"/>
      <c r="BG63" s="139"/>
      <c r="BH63" s="92"/>
      <c r="BI63" s="84"/>
      <c r="BJ63" s="84"/>
      <c r="BK63" s="84"/>
      <c r="BL63" s="85"/>
    </row>
    <row r="64" spans="1:64" ht="15">
      <c r="A64" s="27"/>
      <c r="B64" s="141"/>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2"/>
      <c r="BG64" s="139"/>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9"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9"/>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9"/>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9"/>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9"/>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9"/>
      <c r="BH70" s="126" t="s">
        <v>65</v>
      </c>
      <c r="BI70" s="122"/>
      <c r="BJ70" s="84"/>
      <c r="BK70" s="84"/>
      <c r="BL70" s="85"/>
    </row>
    <row r="71" spans="1:64" ht="15">
      <c r="A71" s="27"/>
      <c r="B71" s="14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2">
        <f>+BI91</f>
        <v>0</v>
      </c>
      <c r="BG71" s="139" t="e">
        <f>+BF71/B71</f>
        <v>#DIV/0!</v>
      </c>
      <c r="BH71" s="92"/>
      <c r="BI71" s="84"/>
      <c r="BJ71" s="84"/>
      <c r="BK71" s="84"/>
      <c r="BL71" s="85"/>
    </row>
    <row r="72" spans="1:64" ht="15">
      <c r="A72" s="27"/>
      <c r="B72" s="141"/>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2"/>
      <c r="BG72" s="139"/>
      <c r="BH72" s="92"/>
      <c r="BI72" s="84"/>
      <c r="BJ72" s="84"/>
      <c r="BK72" s="84"/>
      <c r="BL72" s="85"/>
    </row>
    <row r="73" spans="1:64" ht="15">
      <c r="A73" s="27"/>
      <c r="B73" s="14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2"/>
      <c r="BG73" s="139"/>
      <c r="BH73" s="92"/>
      <c r="BI73" s="84"/>
      <c r="BJ73" s="84"/>
      <c r="BK73" s="84"/>
      <c r="BL73" s="85"/>
    </row>
    <row r="74" spans="1:64" ht="15">
      <c r="A74" s="27"/>
      <c r="B74" s="141"/>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2"/>
      <c r="BG74" s="139"/>
      <c r="BH74" s="92"/>
      <c r="BI74" s="84"/>
      <c r="BJ74" s="84"/>
      <c r="BK74" s="84"/>
      <c r="BL74" s="85"/>
    </row>
    <row r="75" spans="1:64" ht="15">
      <c r="A75" s="27"/>
      <c r="B75" s="14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2"/>
      <c r="BG75" s="139"/>
      <c r="BH75" s="92"/>
      <c r="BI75" s="84"/>
      <c r="BJ75" s="84"/>
      <c r="BK75" s="84"/>
      <c r="BL75" s="85"/>
    </row>
    <row r="76" spans="1:64" ht="15">
      <c r="A76" s="27"/>
      <c r="B76" s="141"/>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2"/>
      <c r="BG76" s="139"/>
      <c r="BH76" s="92"/>
      <c r="BI76" s="84"/>
      <c r="BJ76" s="84"/>
      <c r="BK76" s="84"/>
      <c r="BL76" s="85"/>
    </row>
    <row r="77" spans="1:64" ht="15">
      <c r="A77" s="27"/>
      <c r="B77" s="14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2"/>
      <c r="BG77" s="139"/>
      <c r="BH77" s="92"/>
      <c r="BI77" s="84"/>
      <c r="BJ77" s="84"/>
      <c r="BK77" s="84"/>
      <c r="BL77" s="85"/>
    </row>
    <row r="78" spans="1:64" ht="15">
      <c r="A78" s="27"/>
      <c r="B78" s="14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2"/>
      <c r="BG78" s="139"/>
      <c r="BH78" s="92"/>
      <c r="BI78" s="84"/>
      <c r="BJ78" s="84"/>
      <c r="BK78" s="84"/>
      <c r="BL78" s="85"/>
    </row>
    <row r="79" spans="1:64" ht="15">
      <c r="A79" s="27"/>
      <c r="B79" s="14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2"/>
      <c r="BG79" s="139"/>
      <c r="BH79" s="92"/>
      <c r="BI79" s="84"/>
      <c r="BJ79" s="84"/>
      <c r="BK79" s="84"/>
      <c r="BL79" s="85"/>
    </row>
    <row r="80" spans="1:64" ht="15">
      <c r="A80" s="27"/>
      <c r="B80" s="14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2"/>
      <c r="BG80" s="139"/>
      <c r="BH80" s="92"/>
      <c r="BI80" s="84"/>
      <c r="BJ80" s="84"/>
      <c r="BK80" s="84"/>
      <c r="BL80" s="85"/>
    </row>
    <row r="81" spans="1:64" ht="15">
      <c r="A81" s="27"/>
      <c r="B81" s="14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2"/>
      <c r="BG81" s="139"/>
      <c r="BH81" s="92"/>
      <c r="BI81" s="84"/>
      <c r="BJ81" s="84"/>
      <c r="BK81" s="84"/>
      <c r="BL81" s="85"/>
    </row>
    <row r="82" spans="1:64" ht="15">
      <c r="A82" s="27"/>
      <c r="B82" s="14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2"/>
      <c r="BG82" s="139"/>
      <c r="BH82" s="92"/>
      <c r="BI82" s="84"/>
      <c r="BJ82" s="84"/>
      <c r="BK82" s="84"/>
      <c r="BL82" s="85"/>
    </row>
    <row r="83" spans="1:64" ht="15">
      <c r="A83" s="27"/>
      <c r="B83" s="14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2"/>
      <c r="BG83" s="139"/>
      <c r="BH83" s="92"/>
      <c r="BI83" s="84"/>
      <c r="BJ83" s="84"/>
      <c r="BK83" s="84"/>
      <c r="BL83" s="85"/>
    </row>
    <row r="84" spans="1:64" ht="15">
      <c r="A84" s="27"/>
      <c r="B84" s="141"/>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2"/>
      <c r="BG84" s="139"/>
      <c r="BH84" s="92"/>
      <c r="BI84" s="84"/>
      <c r="BJ84" s="84"/>
      <c r="BK84" s="84"/>
      <c r="BL84" s="85"/>
    </row>
    <row r="85" spans="1:64" ht="15">
      <c r="A85" s="27"/>
      <c r="B85" s="14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2"/>
      <c r="BG85" s="139"/>
      <c r="BH85" s="92"/>
      <c r="BI85" s="84"/>
      <c r="BJ85" s="84"/>
      <c r="BK85" s="84"/>
      <c r="BL85" s="85"/>
    </row>
    <row r="86" spans="1:64" ht="15">
      <c r="A86" s="27"/>
      <c r="B86" s="14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2"/>
      <c r="BG86" s="139"/>
      <c r="BH86" s="92"/>
      <c r="BI86" s="84"/>
      <c r="BJ86" s="84"/>
      <c r="BK86" s="84"/>
      <c r="BL86" s="85"/>
    </row>
    <row r="87" spans="1:64" ht="15">
      <c r="A87" s="27"/>
      <c r="B87" s="14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2"/>
      <c r="BG87" s="139"/>
      <c r="BH87" s="92"/>
      <c r="BI87" s="84"/>
      <c r="BJ87" s="84"/>
      <c r="BK87" s="84"/>
      <c r="BL87" s="85"/>
    </row>
    <row r="88" spans="1:64" ht="15">
      <c r="A88" s="27"/>
      <c r="B88" s="141"/>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2"/>
      <c r="BG88" s="139"/>
      <c r="BH88" s="92"/>
      <c r="BI88" s="84"/>
      <c r="BJ88" s="84"/>
      <c r="BK88" s="84"/>
      <c r="BL88" s="85"/>
    </row>
    <row r="89" spans="1:64" ht="15">
      <c r="A89" s="27"/>
      <c r="B89" s="14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2"/>
      <c r="BG89" s="139"/>
      <c r="BH89" s="92"/>
      <c r="BI89" s="84"/>
      <c r="BJ89" s="84"/>
      <c r="BK89" s="84"/>
      <c r="BL89" s="85"/>
    </row>
    <row r="90" spans="1:64" ht="15">
      <c r="A90" s="27"/>
      <c r="B90" s="141"/>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2"/>
      <c r="BG90" s="139"/>
      <c r="BH90" s="92"/>
      <c r="BI90" s="84"/>
      <c r="BJ90" s="84"/>
      <c r="BK90" s="84"/>
      <c r="BL90" s="85"/>
    </row>
    <row r="91" spans="1:64" ht="15">
      <c r="A91" s="27"/>
      <c r="B91" s="14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2"/>
      <c r="BG91" s="139"/>
      <c r="BH91" s="126" t="s">
        <v>65</v>
      </c>
      <c r="BI91" s="122"/>
      <c r="BJ91" s="84"/>
      <c r="BK91" s="84"/>
      <c r="BL91" s="85"/>
    </row>
    <row r="92" spans="1:64" ht="15">
      <c r="A92" s="143"/>
      <c r="B92" s="141"/>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2">
        <f>+BI99</f>
        <v>0</v>
      </c>
      <c r="BG92" s="139" t="e">
        <f>+BF92/B92</f>
        <v>#DIV/0!</v>
      </c>
      <c r="BH92" s="92"/>
      <c r="BI92" s="84"/>
      <c r="BJ92" s="84"/>
      <c r="BK92" s="84"/>
      <c r="BL92" s="85"/>
    </row>
    <row r="93" spans="1:64" ht="15">
      <c r="A93" s="143"/>
      <c r="B93" s="14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2"/>
      <c r="BG93" s="139"/>
      <c r="BH93" s="92"/>
      <c r="BI93" s="84"/>
      <c r="BJ93" s="84"/>
      <c r="BK93" s="84"/>
      <c r="BL93" s="85"/>
    </row>
    <row r="94" spans="1:64" ht="15">
      <c r="A94" s="143"/>
      <c r="B94" s="141"/>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2"/>
      <c r="BG94" s="139"/>
      <c r="BH94" s="92"/>
      <c r="BI94" s="84"/>
      <c r="BJ94" s="84"/>
      <c r="BK94" s="84"/>
      <c r="BL94" s="85"/>
    </row>
    <row r="95" spans="1:64" ht="15">
      <c r="A95" s="143"/>
      <c r="B95" s="14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2"/>
      <c r="BG95" s="139"/>
      <c r="BH95" s="92"/>
      <c r="BI95" s="84"/>
      <c r="BJ95" s="84"/>
      <c r="BK95" s="84"/>
      <c r="BL95" s="85"/>
    </row>
    <row r="96" spans="1:64" ht="15">
      <c r="A96" s="143"/>
      <c r="B96" s="141"/>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2"/>
      <c r="BG96" s="139"/>
      <c r="BH96" s="92"/>
      <c r="BI96" s="84"/>
      <c r="BJ96" s="84"/>
      <c r="BK96" s="84"/>
      <c r="BL96" s="85"/>
    </row>
    <row r="97" spans="1:64" ht="15">
      <c r="A97" s="143"/>
      <c r="B97" s="14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2"/>
      <c r="BG97" s="139"/>
      <c r="BH97" s="92"/>
      <c r="BI97" s="84"/>
      <c r="BJ97" s="84"/>
      <c r="BK97" s="84"/>
      <c r="BL97" s="85"/>
    </row>
    <row r="98" spans="1:64" ht="15">
      <c r="A98" s="143"/>
      <c r="B98" s="141"/>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2"/>
      <c r="BG98" s="139"/>
      <c r="BH98" s="92"/>
      <c r="BI98" s="84"/>
      <c r="BJ98" s="84"/>
      <c r="BK98" s="84"/>
      <c r="BL98" s="85"/>
    </row>
    <row r="99" spans="1:64" ht="15">
      <c r="A99" s="143"/>
      <c r="B99" s="141"/>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2"/>
      <c r="BG99" s="139"/>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9"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9"/>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9"/>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9"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9"/>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9"/>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9"/>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9"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9"/>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9"/>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9"/>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K50"/>
  <sheetViews>
    <sheetView tabSelected="1" zoomScalePageLayoutView="0" workbookViewId="0" topLeftCell="A1">
      <pane xSplit="3" ySplit="5" topLeftCell="D15" activePane="bottomRight" state="frozen"/>
      <selection pane="topLeft" activeCell="A1" sqref="A1"/>
      <selection pane="topRight" activeCell="D1" sqref="D1"/>
      <selection pane="bottomLeft" activeCell="A6" sqref="A6"/>
      <selection pane="bottomRight" activeCell="F39" sqref="F39"/>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38" t="s">
        <v>0</v>
      </c>
      <c r="H7" s="1"/>
      <c r="I7" s="17"/>
    </row>
    <row r="8" spans="1:9" ht="15">
      <c r="A8" s="5"/>
      <c r="B8" s="6" t="s">
        <v>0</v>
      </c>
      <c r="C8" s="10" t="s">
        <v>0</v>
      </c>
      <c r="D8" s="10" t="s">
        <v>0</v>
      </c>
      <c r="E8" s="1"/>
      <c r="F8" s="1"/>
      <c r="G8" s="1" t="s">
        <v>0</v>
      </c>
      <c r="H8" s="1"/>
      <c r="I8" s="17"/>
    </row>
    <row r="9" spans="1:11" ht="15">
      <c r="A9" s="8" t="s">
        <v>16</v>
      </c>
      <c r="B9" s="11">
        <v>3990720028</v>
      </c>
      <c r="C9" s="11">
        <v>5773324426</v>
      </c>
      <c r="D9" s="11">
        <f>+D10+D11</f>
        <v>9344765137</v>
      </c>
      <c r="E9" s="11">
        <v>0</v>
      </c>
      <c r="F9" s="11">
        <f>+D9+E9</f>
        <v>9344765137</v>
      </c>
      <c r="G9" s="11">
        <f>+G10+G11</f>
        <v>9782827094</v>
      </c>
      <c r="H9" s="18">
        <f>+F9-G9</f>
        <v>-438061957</v>
      </c>
      <c r="I9" s="19">
        <f>+G9/F9*100</f>
        <v>104.68777920662255</v>
      </c>
      <c r="J9" s="137"/>
      <c r="K9" s="137"/>
    </row>
    <row r="10" spans="1:11" ht="15">
      <c r="A10" s="5" t="s">
        <v>17</v>
      </c>
      <c r="B10" s="10">
        <v>2554571331</v>
      </c>
      <c r="C10" s="10">
        <v>3982615749</v>
      </c>
      <c r="D10" s="10">
        <v>6225424051</v>
      </c>
      <c r="E10" s="10">
        <v>0</v>
      </c>
      <c r="F10" s="11">
        <f aca="true" t="shared" si="0" ref="F10:F41">+D10+E10</f>
        <v>6225424051</v>
      </c>
      <c r="G10" s="20">
        <v>6198434849</v>
      </c>
      <c r="H10" s="18">
        <f aca="true" t="shared" si="1" ref="H10:H45">+F10-G10</f>
        <v>26989202</v>
      </c>
      <c r="I10" s="19">
        <f aca="true" t="shared" si="2" ref="I10:I45">+G10/F10*100</f>
        <v>99.56646805456305</v>
      </c>
      <c r="J10" s="137"/>
      <c r="K10" s="137"/>
    </row>
    <row r="11" spans="1:11" ht="15">
      <c r="A11" s="25" t="s">
        <v>18</v>
      </c>
      <c r="B11" s="10">
        <v>1436148697</v>
      </c>
      <c r="C11" s="10">
        <v>1790708677</v>
      </c>
      <c r="D11" s="10">
        <v>3119341086</v>
      </c>
      <c r="E11" s="10">
        <v>0</v>
      </c>
      <c r="F11" s="11">
        <f t="shared" si="0"/>
        <v>3119341086</v>
      </c>
      <c r="G11" s="20">
        <v>3584392245</v>
      </c>
      <c r="H11" s="18">
        <f t="shared" si="1"/>
        <v>-465051159</v>
      </c>
      <c r="I11" s="19">
        <f t="shared" si="2"/>
        <v>114.90863442562305</v>
      </c>
      <c r="J11" s="137"/>
      <c r="K11" s="137"/>
    </row>
    <row r="12" spans="1:11" ht="15">
      <c r="A12" s="8" t="s">
        <v>19</v>
      </c>
      <c r="B12" s="11">
        <v>4083130951</v>
      </c>
      <c r="C12" s="11">
        <v>2572031685</v>
      </c>
      <c r="D12" s="11">
        <f>SUM(D13:D18)-1</f>
        <v>3989221638</v>
      </c>
      <c r="E12" s="11">
        <f>+E13</f>
        <v>0</v>
      </c>
      <c r="F12" s="11">
        <f t="shared" si="0"/>
        <v>3989221638</v>
      </c>
      <c r="G12" s="21">
        <f>+G13+G14+G15+G17+G18+G16</f>
        <v>5124519073</v>
      </c>
      <c r="H12" s="18">
        <f t="shared" si="1"/>
        <v>-1135297435</v>
      </c>
      <c r="I12" s="19">
        <f t="shared" si="2"/>
        <v>128.4591215535766</v>
      </c>
      <c r="J12" s="137"/>
      <c r="K12" s="137"/>
    </row>
    <row r="13" spans="1:11" ht="15">
      <c r="A13" s="5" t="s">
        <v>20</v>
      </c>
      <c r="B13" s="10">
        <v>1482000000</v>
      </c>
      <c r="C13" s="10">
        <v>840317343</v>
      </c>
      <c r="D13" s="10">
        <v>1530714673</v>
      </c>
      <c r="E13" s="10">
        <v>0</v>
      </c>
      <c r="F13" s="11">
        <f t="shared" si="0"/>
        <v>1530714673</v>
      </c>
      <c r="G13" s="20">
        <v>912415541</v>
      </c>
      <c r="H13" s="18">
        <f t="shared" si="1"/>
        <v>618299132</v>
      </c>
      <c r="I13" s="19">
        <f t="shared" si="2"/>
        <v>59.60715978581332</v>
      </c>
      <c r="J13" s="137"/>
      <c r="K13" s="137"/>
    </row>
    <row r="14" spans="1:11" ht="29.25">
      <c r="A14" s="5" t="s">
        <v>21</v>
      </c>
      <c r="B14" s="10">
        <v>1607000000</v>
      </c>
      <c r="C14" s="10">
        <v>1234639741</v>
      </c>
      <c r="D14" s="10">
        <v>1030288704</v>
      </c>
      <c r="E14" s="10">
        <v>0</v>
      </c>
      <c r="F14" s="11">
        <f t="shared" si="0"/>
        <v>1030288704</v>
      </c>
      <c r="G14" s="20">
        <v>2886432921</v>
      </c>
      <c r="H14" s="18">
        <f t="shared" si="1"/>
        <v>-1856144217</v>
      </c>
      <c r="I14" s="19">
        <f t="shared" si="2"/>
        <v>280.15767908487135</v>
      </c>
      <c r="J14" s="137"/>
      <c r="K14" s="137"/>
    </row>
    <row r="15" spans="1:11" ht="15">
      <c r="A15" s="5" t="s">
        <v>22</v>
      </c>
      <c r="B15" s="10">
        <v>600000000</v>
      </c>
      <c r="C15" s="10">
        <v>153157235</v>
      </c>
      <c r="D15" s="10">
        <v>151754308</v>
      </c>
      <c r="E15" s="10">
        <v>0</v>
      </c>
      <c r="F15" s="11">
        <f t="shared" si="0"/>
        <v>151754308</v>
      </c>
      <c r="G15" s="20">
        <v>55489307</v>
      </c>
      <c r="H15" s="18">
        <f t="shared" si="1"/>
        <v>96265001</v>
      </c>
      <c r="I15" s="19">
        <f t="shared" si="2"/>
        <v>36.565226866574356</v>
      </c>
      <c r="J15" s="137"/>
      <c r="K15" s="137"/>
    </row>
    <row r="16" spans="1:11" ht="15">
      <c r="A16" s="5" t="s">
        <v>74</v>
      </c>
      <c r="B16" s="10"/>
      <c r="C16" s="10"/>
      <c r="D16" s="10">
        <v>0</v>
      </c>
      <c r="E16" s="10">
        <v>0</v>
      </c>
      <c r="F16" s="11">
        <f t="shared" si="0"/>
        <v>0</v>
      </c>
      <c r="G16" s="20">
        <v>57502</v>
      </c>
      <c r="H16" s="18">
        <f t="shared" si="1"/>
        <v>-57502</v>
      </c>
      <c r="I16" s="19">
        <v>-100</v>
      </c>
      <c r="J16" s="137"/>
      <c r="K16" s="137"/>
    </row>
    <row r="17" spans="1:11" ht="15">
      <c r="A17" s="5" t="s">
        <v>23</v>
      </c>
      <c r="B17" s="10">
        <v>42000000</v>
      </c>
      <c r="C17" s="10">
        <v>69244437</v>
      </c>
      <c r="D17" s="10">
        <v>283332800</v>
      </c>
      <c r="E17" s="10">
        <v>0</v>
      </c>
      <c r="F17" s="11">
        <f t="shared" si="0"/>
        <v>283332800</v>
      </c>
      <c r="G17" s="20">
        <v>295193162</v>
      </c>
      <c r="H17" s="18">
        <f t="shared" si="1"/>
        <v>-11860362</v>
      </c>
      <c r="I17" s="19">
        <f t="shared" si="2"/>
        <v>104.18601799721034</v>
      </c>
      <c r="J17" s="137"/>
      <c r="K17" s="137"/>
    </row>
    <row r="18" spans="1:11" ht="15">
      <c r="A18" s="5" t="s">
        <v>24</v>
      </c>
      <c r="B18" s="10">
        <v>352130951</v>
      </c>
      <c r="C18" s="10">
        <v>274672929</v>
      </c>
      <c r="D18" s="10">
        <v>993131154</v>
      </c>
      <c r="E18" s="10">
        <v>0</v>
      </c>
      <c r="F18" s="11">
        <f t="shared" si="0"/>
        <v>993131154</v>
      </c>
      <c r="G18" s="20">
        <v>974930640</v>
      </c>
      <c r="H18" s="18">
        <f t="shared" si="1"/>
        <v>18200514</v>
      </c>
      <c r="I18" s="19">
        <f t="shared" si="2"/>
        <v>98.16736048137304</v>
      </c>
      <c r="J18" s="137"/>
      <c r="K18" s="137"/>
    </row>
    <row r="19" spans="1:11" ht="15">
      <c r="A19" s="8" t="s">
        <v>25</v>
      </c>
      <c r="B19" s="11">
        <v>3559746688</v>
      </c>
      <c r="C19" s="11">
        <v>2746233032</v>
      </c>
      <c r="D19" s="11">
        <v>9484273515</v>
      </c>
      <c r="E19" s="11">
        <v>0</v>
      </c>
      <c r="F19" s="11">
        <f t="shared" si="0"/>
        <v>9484273515</v>
      </c>
      <c r="G19" s="21">
        <v>9986202730</v>
      </c>
      <c r="H19" s="18">
        <f t="shared" si="1"/>
        <v>-501929215</v>
      </c>
      <c r="I19" s="19">
        <f t="shared" si="2"/>
        <v>105.29222627548822</v>
      </c>
      <c r="J19" s="137"/>
      <c r="K19" s="137"/>
    </row>
    <row r="20" spans="1:11" ht="15">
      <c r="A20" s="8" t="s">
        <v>26</v>
      </c>
      <c r="B20" s="11">
        <v>56238000</v>
      </c>
      <c r="C20" s="11">
        <v>28567332.072</v>
      </c>
      <c r="D20" s="11">
        <v>56702815</v>
      </c>
      <c r="E20" s="11">
        <v>0</v>
      </c>
      <c r="F20" s="11">
        <f t="shared" si="0"/>
        <v>56702815</v>
      </c>
      <c r="G20" s="20">
        <v>196011524</v>
      </c>
      <c r="H20" s="18">
        <f t="shared" si="1"/>
        <v>-139308709</v>
      </c>
      <c r="I20" s="19">
        <f t="shared" si="2"/>
        <v>345.6821746856836</v>
      </c>
      <c r="J20" s="137"/>
      <c r="K20" s="137"/>
    </row>
    <row r="21" spans="1:11" ht="15">
      <c r="A21" s="8" t="s">
        <v>27</v>
      </c>
      <c r="B21" s="10" t="e">
        <v>#REF!</v>
      </c>
      <c r="C21" s="10" t="e">
        <v>#REF!</v>
      </c>
      <c r="D21" s="10">
        <v>0</v>
      </c>
      <c r="E21" s="10">
        <v>302778749</v>
      </c>
      <c r="F21" s="11">
        <f t="shared" si="0"/>
        <v>302778749</v>
      </c>
      <c r="G21" s="20">
        <v>287155777</v>
      </c>
      <c r="H21" s="18">
        <f t="shared" si="1"/>
        <v>15622972</v>
      </c>
      <c r="I21" s="19">
        <v>-100</v>
      </c>
      <c r="J21" s="137"/>
      <c r="K21" s="137"/>
    </row>
    <row r="22" spans="1:11" ht="15" customHeight="1" hidden="1">
      <c r="A22" s="5" t="s">
        <v>28</v>
      </c>
      <c r="B22" s="10"/>
      <c r="C22" s="10"/>
      <c r="D22" s="10">
        <v>0</v>
      </c>
      <c r="E22" s="10">
        <v>0</v>
      </c>
      <c r="F22" s="11">
        <f t="shared" si="0"/>
        <v>0</v>
      </c>
      <c r="G22" s="20">
        <v>0</v>
      </c>
      <c r="H22" s="18">
        <f t="shared" si="1"/>
        <v>0</v>
      </c>
      <c r="I22" s="19" t="e">
        <f t="shared" si="2"/>
        <v>#DIV/0!</v>
      </c>
      <c r="J22" s="137"/>
      <c r="K22" s="137"/>
    </row>
    <row r="23" spans="1:11" ht="15" customHeight="1" hidden="1">
      <c r="A23" s="5" t="s">
        <v>35</v>
      </c>
      <c r="B23" s="10"/>
      <c r="C23" s="10"/>
      <c r="D23" s="10">
        <v>0</v>
      </c>
      <c r="E23" s="10">
        <v>0</v>
      </c>
      <c r="F23" s="11">
        <f t="shared" si="0"/>
        <v>0</v>
      </c>
      <c r="G23" s="20">
        <v>0</v>
      </c>
      <c r="H23" s="18">
        <f t="shared" si="1"/>
        <v>0</v>
      </c>
      <c r="I23" s="19" t="e">
        <f t="shared" si="2"/>
        <v>#DIV/0!</v>
      </c>
      <c r="J23" s="137"/>
      <c r="K23" s="137"/>
    </row>
    <row r="24" spans="1:11" ht="15" customHeight="1" hidden="1">
      <c r="A24" s="5" t="s">
        <v>17</v>
      </c>
      <c r="B24" s="10"/>
      <c r="C24" s="10"/>
      <c r="D24" s="10"/>
      <c r="E24" s="10">
        <v>0</v>
      </c>
      <c r="F24" s="11">
        <f t="shared" si="0"/>
        <v>0</v>
      </c>
      <c r="G24" s="20">
        <v>0</v>
      </c>
      <c r="H24" s="18">
        <f t="shared" si="1"/>
        <v>0</v>
      </c>
      <c r="I24" s="19" t="e">
        <f t="shared" si="2"/>
        <v>#DIV/0!</v>
      </c>
      <c r="J24" s="137"/>
      <c r="K24" s="137"/>
    </row>
    <row r="25" spans="1:11" ht="15" customHeight="1" hidden="1">
      <c r="A25" s="5" t="s">
        <v>37</v>
      </c>
      <c r="B25" s="10"/>
      <c r="C25" s="10"/>
      <c r="D25" s="10"/>
      <c r="E25" s="10">
        <v>0</v>
      </c>
      <c r="F25" s="11">
        <f t="shared" si="0"/>
        <v>0</v>
      </c>
      <c r="G25" s="20">
        <v>257827425</v>
      </c>
      <c r="H25" s="18">
        <f t="shared" si="1"/>
        <v>-257827425</v>
      </c>
      <c r="I25" s="19" t="e">
        <f t="shared" si="2"/>
        <v>#DIV/0!</v>
      </c>
      <c r="J25" s="137"/>
      <c r="K25" s="137"/>
    </row>
    <row r="26" spans="1:11" ht="15" customHeight="1" hidden="1">
      <c r="A26" s="5" t="s">
        <v>41</v>
      </c>
      <c r="B26" s="10"/>
      <c r="C26" s="10"/>
      <c r="D26" s="10"/>
      <c r="E26" s="10">
        <v>0</v>
      </c>
      <c r="F26" s="11">
        <f t="shared" si="0"/>
        <v>0</v>
      </c>
      <c r="G26" s="20">
        <v>0</v>
      </c>
      <c r="H26" s="18">
        <f t="shared" si="1"/>
        <v>0</v>
      </c>
      <c r="I26" s="19" t="e">
        <f t="shared" si="2"/>
        <v>#DIV/0!</v>
      </c>
      <c r="J26" s="137"/>
      <c r="K26" s="137"/>
    </row>
    <row r="27" spans="1:11" ht="15" customHeight="1" hidden="1">
      <c r="A27" s="5" t="s">
        <v>42</v>
      </c>
      <c r="B27" s="10"/>
      <c r="C27" s="10"/>
      <c r="D27" s="10"/>
      <c r="E27" s="10">
        <v>0</v>
      </c>
      <c r="F27" s="11">
        <f t="shared" si="0"/>
        <v>0</v>
      </c>
      <c r="G27" s="20">
        <v>0</v>
      </c>
      <c r="H27" s="18">
        <f t="shared" si="1"/>
        <v>0</v>
      </c>
      <c r="I27" s="19" t="e">
        <f t="shared" si="2"/>
        <v>#DIV/0!</v>
      </c>
      <c r="J27" s="137"/>
      <c r="K27" s="137"/>
    </row>
    <row r="28" spans="1:11" ht="15" customHeight="1" hidden="1">
      <c r="A28" s="5" t="s">
        <v>39</v>
      </c>
      <c r="B28" s="10"/>
      <c r="C28" s="10"/>
      <c r="D28" s="10">
        <v>0</v>
      </c>
      <c r="E28" s="10">
        <v>0</v>
      </c>
      <c r="F28" s="11">
        <f t="shared" si="0"/>
        <v>0</v>
      </c>
      <c r="G28" s="20">
        <v>74546290</v>
      </c>
      <c r="H28" s="18">
        <f t="shared" si="1"/>
        <v>-74546290</v>
      </c>
      <c r="I28" s="19" t="e">
        <f t="shared" si="2"/>
        <v>#DIV/0!</v>
      </c>
      <c r="J28" s="137"/>
      <c r="K28" s="137"/>
    </row>
    <row r="29" spans="1:11" ht="29.25" customHeight="1" hidden="1">
      <c r="A29" s="5" t="s">
        <v>38</v>
      </c>
      <c r="B29" s="10"/>
      <c r="C29" s="10"/>
      <c r="D29" s="10">
        <v>0</v>
      </c>
      <c r="E29" s="10">
        <v>0</v>
      </c>
      <c r="F29" s="11">
        <f t="shared" si="0"/>
        <v>0</v>
      </c>
      <c r="G29" s="20">
        <v>364334882</v>
      </c>
      <c r="H29" s="18">
        <f t="shared" si="1"/>
        <v>-364334882</v>
      </c>
      <c r="I29" s="19" t="e">
        <f t="shared" si="2"/>
        <v>#DIV/0!</v>
      </c>
      <c r="J29" s="137"/>
      <c r="K29" s="137"/>
    </row>
    <row r="30" spans="1:11" ht="15">
      <c r="A30" s="8" t="s">
        <v>29</v>
      </c>
      <c r="B30" s="11">
        <v>3621351324</v>
      </c>
      <c r="C30" s="11">
        <v>3226173481</v>
      </c>
      <c r="D30" s="11">
        <f>+D31+D33+D34+D31</f>
        <v>5466790156</v>
      </c>
      <c r="E30" s="11">
        <f>+E31+E33+E34+E32</f>
        <v>7702053340</v>
      </c>
      <c r="F30" s="11">
        <f t="shared" si="0"/>
        <v>13168843496</v>
      </c>
      <c r="G30" s="21">
        <f>+G31+G33+G34+G32</f>
        <v>14926473450</v>
      </c>
      <c r="H30" s="18">
        <f t="shared" si="1"/>
        <v>-1757629954</v>
      </c>
      <c r="I30" s="19">
        <f t="shared" si="2"/>
        <v>113.34688163416837</v>
      </c>
      <c r="J30" s="137"/>
      <c r="K30" s="137"/>
    </row>
    <row r="31" spans="1:11" ht="15">
      <c r="A31" s="5" t="s">
        <v>36</v>
      </c>
      <c r="B31" s="11"/>
      <c r="C31" s="11"/>
      <c r="D31" s="11">
        <v>0</v>
      </c>
      <c r="E31" s="22">
        <v>7252172875</v>
      </c>
      <c r="F31" s="11">
        <f t="shared" si="0"/>
        <v>7252172875</v>
      </c>
      <c r="G31" s="21">
        <f>+F31</f>
        <v>7252172875</v>
      </c>
      <c r="H31" s="18">
        <f t="shared" si="1"/>
        <v>0</v>
      </c>
      <c r="I31" s="19" t="s">
        <v>0</v>
      </c>
      <c r="J31" s="137"/>
      <c r="K31" s="137"/>
    </row>
    <row r="32" spans="1:11" ht="15">
      <c r="A32" s="5" t="s">
        <v>72</v>
      </c>
      <c r="B32" s="11"/>
      <c r="C32" s="11"/>
      <c r="D32" s="11"/>
      <c r="E32" s="22">
        <v>449880465</v>
      </c>
      <c r="F32" s="11">
        <f>+E32</f>
        <v>449880465</v>
      </c>
      <c r="G32" s="21">
        <f>+F32</f>
        <v>449880465</v>
      </c>
      <c r="H32" s="18">
        <f t="shared" si="1"/>
        <v>0</v>
      </c>
      <c r="I32" s="19"/>
      <c r="J32" s="137"/>
      <c r="K32" s="137"/>
    </row>
    <row r="33" spans="1:11" ht="15">
      <c r="A33" s="5" t="s">
        <v>30</v>
      </c>
      <c r="B33" s="10">
        <v>186018000</v>
      </c>
      <c r="C33" s="10">
        <v>483000000</v>
      </c>
      <c r="D33" s="10">
        <v>300000000</v>
      </c>
      <c r="E33" s="10">
        <v>0</v>
      </c>
      <c r="F33" s="11">
        <f t="shared" si="0"/>
        <v>300000000</v>
      </c>
      <c r="G33" s="20">
        <v>1258585000</v>
      </c>
      <c r="H33" s="18">
        <f t="shared" si="1"/>
        <v>-958585000</v>
      </c>
      <c r="I33" s="19">
        <f t="shared" si="2"/>
        <v>419.5283333333333</v>
      </c>
      <c r="J33" s="137"/>
      <c r="K33" s="137"/>
    </row>
    <row r="34" spans="1:11" ht="15">
      <c r="A34" s="8" t="s">
        <v>31</v>
      </c>
      <c r="B34" s="10">
        <v>3435333324</v>
      </c>
      <c r="C34" s="10">
        <v>2743173481</v>
      </c>
      <c r="D34" s="11">
        <f>SUM(D35:D39)</f>
        <v>5166790156</v>
      </c>
      <c r="E34" s="11">
        <v>0</v>
      </c>
      <c r="F34" s="11">
        <f t="shared" si="0"/>
        <v>5166790156</v>
      </c>
      <c r="G34" s="21">
        <f>+G35+G36+G37+G38+G39</f>
        <v>5965835110</v>
      </c>
      <c r="H34" s="18">
        <f t="shared" si="1"/>
        <v>-799044954</v>
      </c>
      <c r="I34" s="19">
        <f t="shared" si="2"/>
        <v>115.46501657459612</v>
      </c>
      <c r="J34" s="137"/>
      <c r="K34" s="137"/>
    </row>
    <row r="35" spans="1:11" ht="15">
      <c r="A35" s="5" t="s">
        <v>32</v>
      </c>
      <c r="B35" s="10">
        <v>594000000</v>
      </c>
      <c r="C35" s="10">
        <v>488940542</v>
      </c>
      <c r="D35" s="10">
        <v>1383840514</v>
      </c>
      <c r="E35" s="10">
        <v>0</v>
      </c>
      <c r="F35" s="11">
        <f t="shared" si="0"/>
        <v>1383840514</v>
      </c>
      <c r="G35" s="20">
        <v>1427127332</v>
      </c>
      <c r="H35" s="18">
        <f t="shared" si="1"/>
        <v>-43286818</v>
      </c>
      <c r="I35" s="19">
        <f t="shared" si="2"/>
        <v>103.12802071930089</v>
      </c>
      <c r="J35" s="137"/>
      <c r="K35" s="137"/>
    </row>
    <row r="36" spans="1:11" ht="29.25">
      <c r="A36" s="5" t="s">
        <v>21</v>
      </c>
      <c r="B36" s="10">
        <v>1015350000</v>
      </c>
      <c r="C36" s="10">
        <v>700328232</v>
      </c>
      <c r="D36" s="10">
        <v>121762334</v>
      </c>
      <c r="E36" s="10">
        <v>0</v>
      </c>
      <c r="F36" s="11">
        <f t="shared" si="0"/>
        <v>121762334</v>
      </c>
      <c r="G36" s="20">
        <v>451119322</v>
      </c>
      <c r="H36" s="18">
        <f t="shared" si="1"/>
        <v>-329356988</v>
      </c>
      <c r="I36" s="19">
        <f t="shared" si="2"/>
        <v>370.4916842346337</v>
      </c>
      <c r="J36" s="137"/>
      <c r="K36" s="137"/>
    </row>
    <row r="37" spans="1:11" ht="15">
      <c r="A37" s="5" t="s">
        <v>25</v>
      </c>
      <c r="B37" s="10">
        <v>1186582000</v>
      </c>
      <c r="C37" s="10">
        <v>751381744</v>
      </c>
      <c r="D37" s="10">
        <v>2449552248</v>
      </c>
      <c r="E37" s="10">
        <v>0</v>
      </c>
      <c r="F37" s="11">
        <f t="shared" si="0"/>
        <v>2449552248</v>
      </c>
      <c r="G37" s="20">
        <v>2520077816</v>
      </c>
      <c r="H37" s="18">
        <f t="shared" si="1"/>
        <v>-70525568</v>
      </c>
      <c r="I37" s="19">
        <f t="shared" si="2"/>
        <v>102.8791207886087</v>
      </c>
      <c r="J37" s="137"/>
      <c r="K37" s="137"/>
    </row>
    <row r="38" spans="1:11" ht="15">
      <c r="A38" s="5" t="s">
        <v>22</v>
      </c>
      <c r="B38" s="10">
        <v>200000000</v>
      </c>
      <c r="C38" s="10">
        <v>121750963</v>
      </c>
      <c r="D38" s="10">
        <v>323490875</v>
      </c>
      <c r="E38" s="10">
        <v>0</v>
      </c>
      <c r="F38" s="11">
        <f t="shared" si="0"/>
        <v>323490875</v>
      </c>
      <c r="G38" s="20">
        <v>641422302</v>
      </c>
      <c r="H38" s="18">
        <f t="shared" si="1"/>
        <v>-317931427</v>
      </c>
      <c r="I38" s="19">
        <f t="shared" si="2"/>
        <v>198.28142045737766</v>
      </c>
      <c r="J38" s="137"/>
      <c r="K38" s="137"/>
    </row>
    <row r="39" spans="1:11" ht="15">
      <c r="A39" s="5" t="s">
        <v>16</v>
      </c>
      <c r="B39" s="10">
        <v>439401324</v>
      </c>
      <c r="C39" s="10">
        <v>680772000</v>
      </c>
      <c r="D39" s="10">
        <v>888144185</v>
      </c>
      <c r="E39" s="10">
        <v>0</v>
      </c>
      <c r="F39" s="11">
        <f t="shared" si="0"/>
        <v>888144185</v>
      </c>
      <c r="G39" s="20">
        <v>926088338</v>
      </c>
      <c r="H39" s="18">
        <f t="shared" si="1"/>
        <v>-37944153</v>
      </c>
      <c r="I39" s="19">
        <f t="shared" si="2"/>
        <v>104.27229650780183</v>
      </c>
      <c r="J39" s="137"/>
      <c r="K39" s="137"/>
    </row>
    <row r="40" spans="1:11" ht="15">
      <c r="A40" s="5"/>
      <c r="B40" s="10"/>
      <c r="C40" s="10"/>
      <c r="D40" s="10"/>
      <c r="E40" s="10"/>
      <c r="F40" s="11">
        <f t="shared" si="0"/>
        <v>0</v>
      </c>
      <c r="G40" s="20"/>
      <c r="H40" s="18" t="s">
        <v>0</v>
      </c>
      <c r="I40" s="19" t="s">
        <v>0</v>
      </c>
      <c r="J40" s="137"/>
      <c r="K40" s="137"/>
    </row>
    <row r="41" spans="1:11" ht="15">
      <c r="A41" s="8" t="s">
        <v>33</v>
      </c>
      <c r="B41" s="11" t="e">
        <v>#REF!</v>
      </c>
      <c r="C41" s="11" t="e">
        <v>#REF!</v>
      </c>
      <c r="D41" s="11">
        <f>+D9+D12+D19+D20+D30+D21+1</f>
        <v>28341753262</v>
      </c>
      <c r="E41" s="11">
        <f>+E9+E12+E19+E20+E30+E21</f>
        <v>8004832089</v>
      </c>
      <c r="F41" s="11">
        <f t="shared" si="0"/>
        <v>36346585351</v>
      </c>
      <c r="G41" s="21">
        <f>+G9+G12+G19+G20+G21+G30</f>
        <v>40303189648</v>
      </c>
      <c r="H41" s="18">
        <f t="shared" si="1"/>
        <v>-3956604297</v>
      </c>
      <c r="I41" s="19">
        <f t="shared" si="2"/>
        <v>110.88576618351067</v>
      </c>
      <c r="J41" s="137"/>
      <c r="K41" s="137"/>
    </row>
    <row r="42" spans="1:11" ht="15">
      <c r="A42" s="5"/>
      <c r="B42" s="10" t="s">
        <v>0</v>
      </c>
      <c r="C42" s="10" t="s">
        <v>0</v>
      </c>
      <c r="D42" s="10" t="s">
        <v>0</v>
      </c>
      <c r="E42" s="10" t="s">
        <v>0</v>
      </c>
      <c r="F42" s="10" t="s">
        <v>0</v>
      </c>
      <c r="G42" s="20" t="s">
        <v>0</v>
      </c>
      <c r="H42" s="18" t="s">
        <v>0</v>
      </c>
      <c r="I42" s="19" t="s">
        <v>0</v>
      </c>
      <c r="J42" s="137"/>
      <c r="K42" s="137"/>
    </row>
    <row r="43" spans="1:11" ht="15">
      <c r="A43" s="8" t="s">
        <v>34</v>
      </c>
      <c r="B43" s="10">
        <v>1637500000</v>
      </c>
      <c r="C43" s="10">
        <v>1637500000</v>
      </c>
      <c r="D43" s="11">
        <v>2185304000</v>
      </c>
      <c r="E43" s="11">
        <v>0</v>
      </c>
      <c r="F43" s="11">
        <f>+D43+E43</f>
        <v>2185304000</v>
      </c>
      <c r="G43" s="21">
        <v>1995146670.5</v>
      </c>
      <c r="H43" s="18">
        <f t="shared" si="1"/>
        <v>190157329.5</v>
      </c>
      <c r="I43" s="19">
        <f t="shared" si="2"/>
        <v>91.29835805453155</v>
      </c>
      <c r="J43" s="137"/>
      <c r="K43" s="137"/>
    </row>
    <row r="44" spans="1:11" ht="15">
      <c r="A44" s="8" t="s">
        <v>0</v>
      </c>
      <c r="B44" s="10"/>
      <c r="C44" s="10"/>
      <c r="D44" s="10" t="s">
        <v>0</v>
      </c>
      <c r="E44" s="10" t="s">
        <v>0</v>
      </c>
      <c r="F44" s="10" t="s">
        <v>0</v>
      </c>
      <c r="G44" s="10" t="s">
        <v>0</v>
      </c>
      <c r="H44" s="18" t="s">
        <v>0</v>
      </c>
      <c r="I44" s="19" t="s">
        <v>0</v>
      </c>
      <c r="J44" s="137"/>
      <c r="K44" s="137"/>
    </row>
    <row r="45" spans="1:11" ht="15.75" thickBot="1">
      <c r="A45" s="13" t="s">
        <v>73</v>
      </c>
      <c r="B45" s="14" t="e">
        <v>#REF!</v>
      </c>
      <c r="C45" s="14" t="e">
        <v>#REF!</v>
      </c>
      <c r="D45" s="15">
        <f>+D41+D43</f>
        <v>30527057262</v>
      </c>
      <c r="E45" s="15">
        <f>+E41+E43</f>
        <v>8004832089</v>
      </c>
      <c r="F45" s="15">
        <f>+F41+F43</f>
        <v>38531889351</v>
      </c>
      <c r="G45" s="15">
        <f>+G41+G43</f>
        <v>42298336318.5</v>
      </c>
      <c r="H45" s="18">
        <f t="shared" si="1"/>
        <v>-3766446967.5</v>
      </c>
      <c r="I45" s="19">
        <f t="shared" si="2"/>
        <v>109.77488265158803</v>
      </c>
      <c r="J45" s="137"/>
      <c r="K45" s="137"/>
    </row>
    <row r="46" spans="4:9" ht="15">
      <c r="D46" s="12" t="s">
        <v>0</v>
      </c>
      <c r="E46" s="12"/>
      <c r="F46" s="12" t="s">
        <v>0</v>
      </c>
      <c r="G46" s="12" t="s">
        <v>0</v>
      </c>
      <c r="H46" s="12"/>
      <c r="I46" s="12"/>
    </row>
    <row r="47" spans="6:7" ht="15">
      <c r="F47" s="12" t="s">
        <v>0</v>
      </c>
      <c r="G47" s="137" t="s">
        <v>0</v>
      </c>
    </row>
    <row r="48" spans="6:7" ht="15">
      <c r="F48" s="12" t="s">
        <v>0</v>
      </c>
      <c r="G48" s="137" t="s">
        <v>0</v>
      </c>
    </row>
    <row r="50" ht="15">
      <c r="G50" s="137"/>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2020-03-03T12:51:09Z</cp:lastPrinted>
  <dcterms:created xsi:type="dcterms:W3CDTF">2014-06-07T11:59:39Z</dcterms:created>
  <dcterms:modified xsi:type="dcterms:W3CDTF">2020-03-03T12:55:03Z</dcterms:modified>
  <cp:category/>
  <cp:version/>
  <cp:contentType/>
  <cp:contentStatus/>
</cp:coreProperties>
</file>