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<sst xmlns="http://schemas.openxmlformats.org/spreadsheetml/2006/main" count="218" uniqueCount="65">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</sst>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0">
        <row r="18">
          <cell r="D18">
            <v>2034330</v>
          </cell>
        </row>
      </sheetData>
      <sheetData sheetId="1">
        <row r="13">
          <cell r="D13">
            <v>1004000</v>
          </cell>
        </row>
      </sheetData>
      <sheetData sheetId="5">
        <row r="13">
          <cell r="D13">
            <v>1706800</v>
          </cell>
        </row>
        <row r="14">
          <cell r="D14">
            <v>2510000</v>
          </cell>
        </row>
      </sheetData>
      <sheetData sheetId="8">
        <row r="9">
          <cell r="D9">
            <v>6521984</v>
          </cell>
        </row>
        <row r="10">
          <cell r="D10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57">
      <selection activeCell="G78" sqref="G78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>
        <v>39904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697307453</v>
      </c>
      <c r="L10" s="14">
        <f>+K10/I10*100</f>
        <v>52.24853102498549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673020496</v>
      </c>
      <c r="L11" s="14">
        <f aca="true" t="shared" si="0" ref="L11:L27">+K11/I11*100</f>
        <v>51.74651351106223</v>
      </c>
    </row>
    <row r="12" spans="1:12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545003470</v>
      </c>
      <c r="L12" s="14">
        <f t="shared" si="0"/>
        <v>52.842286363007005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471340346</v>
      </c>
      <c r="L13" s="14">
        <f t="shared" si="0"/>
        <v>62.846027451107034</v>
      </c>
      <c r="M13" s="3" t="s">
        <v>1</v>
      </c>
      <c r="N13" s="3" t="s">
        <v>1</v>
      </c>
    </row>
    <row r="14" spans="1:15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7">
        <f>150945+144800+162500</f>
        <v>458245</v>
      </c>
      <c r="L14" s="14">
        <f t="shared" si="0"/>
        <v>39.965480611406576</v>
      </c>
      <c r="M14" s="3" t="s">
        <v>1</v>
      </c>
      <c r="N14" s="3" t="s">
        <v>1</v>
      </c>
      <c r="O14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7">
        <v>54369319</v>
      </c>
      <c r="L15" s="14">
        <f t="shared" si="0"/>
        <v>54.5418298992065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7">
        <f>2253547+2294312+466733+1867337+673487+2268900+418294+4018500+4574450</f>
        <v>18835560</v>
      </c>
      <c r="L16" s="14">
        <f t="shared" si="0"/>
        <v>10.432037102321356</v>
      </c>
      <c r="M16" s="3" t="s">
        <v>1</v>
      </c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37">
        <f>16263323+16776491+20364910</f>
        <v>53404724</v>
      </c>
      <c r="L17" s="14">
        <f t="shared" si="0"/>
        <v>88.65696904983409</v>
      </c>
      <c r="M17" s="3" t="s">
        <v>1</v>
      </c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7">
        <f>16354425+7227491+2242800+3364500+3403800+2268900+680053+9257196+29813137</f>
        <v>74612302</v>
      </c>
      <c r="L18" s="14">
        <f t="shared" si="0"/>
        <v>35.70046749566263</v>
      </c>
      <c r="M18" s="3" t="s">
        <v>1</v>
      </c>
    </row>
    <row r="19" spans="1:13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37">
        <f>23511091+J19</f>
        <v>24286957</v>
      </c>
      <c r="L19" s="14">
        <f t="shared" si="0"/>
        <v>95.04345192229802</v>
      </c>
      <c r="M19" s="3" t="s">
        <v>1</v>
      </c>
    </row>
    <row r="20" spans="1:13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  <c r="M20" s="3" t="s">
        <v>37</v>
      </c>
    </row>
    <row r="21" spans="1:13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844022</v>
      </c>
      <c r="L21" s="14">
        <f t="shared" si="0"/>
        <v>66.63824351221761</v>
      </c>
      <c r="M21" s="3" t="s">
        <v>37</v>
      </c>
    </row>
    <row r="22" spans="1:13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  <c r="M22" s="3" t="s">
        <v>1</v>
      </c>
    </row>
    <row r="23" spans="1:13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  <c r="M23" s="3" t="s">
        <v>1</v>
      </c>
    </row>
    <row r="24" spans="1:12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f>196729000+67464848</f>
        <v>264193848</v>
      </c>
      <c r="L24" s="14">
        <f t="shared" si="0"/>
        <v>21.2400559834024</v>
      </c>
    </row>
    <row r="25" spans="1:12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961501301</v>
      </c>
      <c r="L27" s="14">
        <f t="shared" si="0"/>
        <v>37.28997510658044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ht="12.75">
      <c r="H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v>39904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58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960410661</v>
      </c>
      <c r="L56" s="14">
        <f>+K56/I56*100</f>
        <v>29.493528806361596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+K58+K63+K64+K65</f>
        <v>175984860</v>
      </c>
      <c r="L57" s="14">
        <f aca="true" t="shared" si="2" ref="L57:L85">+K57/I57*100</f>
        <v>12.361201693677243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SUM(K59:K62)</f>
        <v>41716490</v>
      </c>
      <c r="L58" s="14">
        <f t="shared" si="2"/>
        <v>4.589003267514336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v>13232993</v>
      </c>
      <c r="L59" s="14">
        <f t="shared" si="2"/>
        <v>1.8883613561069692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v>0</v>
      </c>
      <c r="K60" s="23">
        <v>9364393</v>
      </c>
      <c r="L60" s="14">
        <f t="shared" si="2"/>
        <v>93.64393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0</v>
      </c>
      <c r="L61" s="14">
        <f t="shared" si="2"/>
        <v>0</v>
      </c>
      <c r="M61" s="3"/>
    </row>
    <row r="62" spans="1:13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206930+362864+377886+416184+414504+439140+493998+416184+4209441+742800+208092+223155+1759821+8244039+219498+204221+180347</f>
        <v>19119104</v>
      </c>
      <c r="L62" s="14">
        <f t="shared" si="2"/>
        <v>13.532795130366349</v>
      </c>
      <c r="M62" s="3"/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5000000+6024000+115762458+3324748+4157164</f>
        <v>134268370</v>
      </c>
      <c r="L63" s="14">
        <f t="shared" si="2"/>
        <v>87.39723361322659</v>
      </c>
      <c r="M63" s="3"/>
    </row>
    <row r="64" spans="1:13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0</v>
      </c>
      <c r="L64" s="14">
        <f t="shared" si="2"/>
        <v>0</v>
      </c>
      <c r="M64" s="3"/>
    </row>
    <row r="65" spans="1:13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v>0</v>
      </c>
      <c r="L65" s="14">
        <f t="shared" si="2"/>
        <v>0</v>
      </c>
      <c r="M65" s="3"/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+K67+K68+K69</f>
        <v>428337250</v>
      </c>
      <c r="L66" s="14">
        <f t="shared" si="2"/>
        <v>58.5054421016483</v>
      </c>
    </row>
    <row r="67" spans="1:13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4919600+3973445+23336153+249996+6884790</f>
        <v>39363984</v>
      </c>
      <c r="L67" s="14">
        <f t="shared" si="2"/>
        <v>34.94709415823803</v>
      </c>
      <c r="M67" s="3"/>
    </row>
    <row r="68" spans="1:13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10732665+7984209+2510000+602400+502000+592360+11293910+50200000+2059685+81362186+3973445+33132000+8953290+602400+5340053+48687519+6974223+7533294+13046710+4518000+84675185</f>
        <v>385275534</v>
      </c>
      <c r="L68" s="14">
        <f t="shared" si="2"/>
        <v>65.77360470344907</v>
      </c>
      <c r="M68" s="3"/>
    </row>
    <row r="69" spans="1:13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v>3697732</v>
      </c>
      <c r="L69" s="14">
        <f t="shared" si="2"/>
        <v>10.961625689557126</v>
      </c>
      <c r="M69" s="3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356088551</v>
      </c>
      <c r="L70" s="14">
        <f t="shared" si="2"/>
        <v>32.356271661992544</v>
      </c>
    </row>
    <row r="71" spans="1:13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  <c r="M71" s="3"/>
    </row>
    <row r="72" spans="1:13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f>73936135+80070296+79786773</f>
        <v>233793204</v>
      </c>
      <c r="L72" s="14">
        <f t="shared" si="2"/>
        <v>24.604344846117407</v>
      </c>
      <c r="M72" s="3"/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v>17917771</v>
      </c>
      <c r="L73" s="14">
        <f t="shared" si="2"/>
        <v>82.39425081456068</v>
      </c>
      <c r="M73" s="36"/>
    </row>
    <row r="74" spans="1:13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  <c r="M74" s="3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571496436</v>
      </c>
      <c r="I76" s="25">
        <f>SUM(G76+H76)</f>
        <v>7578916015</v>
      </c>
      <c r="J76" s="25">
        <f>SUM(J78:J84)</f>
        <v>17527114</v>
      </c>
      <c r="K76" s="25">
        <f>SUM(K77:K84)</f>
        <v>1499839443</v>
      </c>
      <c r="L76" s="14">
        <f t="shared" si="2"/>
        <v>19.789630074163053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3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2034330</v>
      </c>
      <c r="K78" s="25">
        <f>31073817+1810736+65706040</f>
        <v>98590593</v>
      </c>
      <c r="L78" s="14">
        <f t="shared" si="2"/>
        <v>9.913005110510003</v>
      </c>
      <c r="M78" s="3"/>
    </row>
    <row r="79" spans="1:13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1004000</v>
      </c>
      <c r="K79" s="25">
        <f>191746617+59376181+39800027</f>
        <v>290922825</v>
      </c>
      <c r="L79" s="14">
        <f t="shared" si="2"/>
        <v>6.415824418778672</v>
      </c>
      <c r="M79" s="3"/>
    </row>
    <row r="80" spans="1:13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f>180000000+56086490</f>
        <v>236086490</v>
      </c>
      <c r="I80" s="25">
        <f t="shared" si="3"/>
        <v>636086490</v>
      </c>
      <c r="J80" s="25">
        <v>0</v>
      </c>
      <c r="K80" s="25">
        <f>6170680+193168000+2281318+749720</f>
        <v>202369718</v>
      </c>
      <c r="L80" s="14">
        <f t="shared" si="2"/>
        <v>31.81481153608529</v>
      </c>
      <c r="M80" s="3"/>
    </row>
    <row r="81" spans="1:13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f>21736870+2250000+150000+65838219</f>
        <v>89975089</v>
      </c>
      <c r="L81" s="14">
        <f t="shared" si="2"/>
        <v>57.59806480936164</v>
      </c>
      <c r="M81" s="3"/>
    </row>
    <row r="82" spans="1:14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0</v>
      </c>
      <c r="I82" s="25">
        <f t="shared" si="3"/>
        <v>757602050</v>
      </c>
      <c r="J82" s="25">
        <f>+'[1]0310-0900-05 AUTORIDAD AMBIENTA'!$E$47</f>
        <v>0</v>
      </c>
      <c r="K82" s="25">
        <f>35774058+206946127+108051039+87169277-7453904+100000000</f>
        <v>530486597</v>
      </c>
      <c r="L82" s="14">
        <f t="shared" si="2"/>
        <v>70.02180062738742</v>
      </c>
      <c r="M82" s="3"/>
      <c r="N82" s="3" t="s">
        <v>1</v>
      </c>
    </row>
    <row r="83" spans="1:13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4216800</v>
      </c>
      <c r="K83" s="25">
        <f>5345698+6480720+2679000+110398767</f>
        <v>124904185</v>
      </c>
      <c r="L83" s="14">
        <f t="shared" si="2"/>
        <v>73.90780177514793</v>
      </c>
      <c r="M83" s="3"/>
    </row>
    <row r="84" spans="1:13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f>61000000+20000000</f>
        <v>81000000</v>
      </c>
      <c r="I84" s="25">
        <f t="shared" si="3"/>
        <v>331000000</v>
      </c>
      <c r="J84" s="25">
        <f>+'[1]0520-0900-07 FORTALECIMIENTO'!$D$9+'[1]0520-0900-07 FORTALECIMIENTO'!$D$10</f>
        <v>10271984</v>
      </c>
      <c r="K84" s="25">
        <f>40135904+37505816+87096332-2147616</f>
        <v>162590436</v>
      </c>
      <c r="L84" s="14">
        <f t="shared" si="2"/>
        <v>49.12097764350453</v>
      </c>
      <c r="M84" s="3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571496436</v>
      </c>
      <c r="I85" s="16">
        <f>+I76+I56</f>
        <v>10835259694</v>
      </c>
      <c r="J85" s="16">
        <f>+J76+J56</f>
        <v>221863990</v>
      </c>
      <c r="K85" s="16">
        <f>+K76+K56</f>
        <v>2460250104</v>
      </c>
      <c r="L85" s="14">
        <f t="shared" si="2"/>
        <v>22.70596343309019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 t="s">
        <v>1</v>
      </c>
      <c r="L87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2009-05-05T21:32:30Z</cp:lastPrinted>
  <dcterms:created xsi:type="dcterms:W3CDTF">2007-01-13T18:42:48Z</dcterms:created>
  <dcterms:modified xsi:type="dcterms:W3CDTF">2009-06-01T20:03:31Z</dcterms:modified>
  <cp:category/>
  <cp:version/>
  <cp:contentType/>
  <cp:contentStatus/>
</cp:coreProperties>
</file>